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Josefska21,8 - Oprava byt..." sheetId="2" state="visible" r:id="rId4"/>
  </sheets>
  <definedNames>
    <definedName function="false" hidden="false" localSheetId="1" name="_xlnm.Print_Area" vbProcedure="false">'Josefska21,8 - Oprava byt...'!$C$4:$J$76,'Josefska21,8 - Oprava byt...'!$C$82:$J$122,'Josefska21,8 - Oprava byt...'!$C$128:$K$462</definedName>
    <definedName function="false" hidden="false" localSheetId="1" name="_xlnm.Print_Titles" vbProcedure="false">'Josefska21,8 - Oprava byt...'!$138:$138</definedName>
    <definedName function="false" hidden="true" localSheetId="1" name="_xlnm._FilterDatabase" vbProcedure="false">'Josefska21,8 - Oprava byt...'!$C$138:$K$462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<sst xmlns="http://schemas.openxmlformats.org/spreadsheetml/2006/main" count="3940" uniqueCount="1048">
  <si>
    <t xml:space="preserve">Export Komplet</t>
  </si>
  <si>
    <t xml:space="preserve">2.0</t>
  </si>
  <si>
    <t xml:space="preserve">False</t>
  </si>
  <si>
    <t xml:space="preserve">{d4520761-c638-4d73-8c2e-669618c4a6d5}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</si>
  <si>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</si>
  <si>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</si>
  <si>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</si>
  <si>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</si>
  <si>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</si>
  <si>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</si>
  <si>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</si>
  <si>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</si>
  <si>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</si>
  <si>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Josefska21,8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</si>
  <si>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</si>
  <si>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</si>
  <si>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č.8</t>
  </si>
  <si>
    <t xml:space="preserve">KSO:</t>
  </si>
  <si>
    <t xml:space="preserve">CC-CZ:</t>
  </si>
  <si>
    <t xml:space="preserve">Místo:</t>
  </si>
  <si>
    <t xml:space="preserve">Josefská 21, Brno</t>
  </si>
  <si>
    <t xml:space="preserve">Datum:</t>
  </si>
  <si>
    <t xml:space="preserve">24. 10. 2025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</si>
  <si>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</si>
  <si>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</si>
  <si>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</si>
  <si>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</si>
  <si>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</si>
  <si>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</si>
  <si>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</si>
  <si>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</si>
  <si>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</si>
  <si>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</si>
  <si>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</si>
  <si>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</si>
  <si>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</si>
  <si>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</si>
  <si>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</si>
  <si>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</si>
  <si>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</si>
  <si>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</si>
  <si>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</si>
  <si>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</si>
  <si>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</si>
  <si>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</si>
  <si>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</si>
  <si>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</si>
  <si>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</si>
  <si>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</si>
  <si>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</si>
  <si>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</si>
  <si>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</si>
  <si>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</si>
  <si>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</si>
  <si>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</si>
  <si>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</si>
  <si>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</si>
  <si>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</si>
  <si>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</si>
  <si>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</si>
  <si>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</si>
  <si>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</si>
  <si>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</si>
  <si>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</si>
  <si>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</si>
  <si>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</si>
  <si>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</si>
  <si>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</si>
  <si>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</si>
  <si>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</si>
  <si>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</si>
  <si>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</si>
  <si>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</si>
  <si>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</si>
  <si>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</si>
  <si>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</si>
  <si>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</si>
  <si>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</si>
  <si>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</si>
  <si>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</si>
  <si>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</si>
  <si>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</si>
  <si>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Oprava bytu č.7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</si>
  <si>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</si>
  <si>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</si>
  <si>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</si>
  <si>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</si>
  <si>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</si>
  <si>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</si>
  <si>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</si>
  <si>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</si>
  <si>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</si>
  <si>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</si>
  <si>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</si>
  <si>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</si>
  <si>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</si>
  <si>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</si>
  <si>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</si>
  <si>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</si>
  <si>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</si>
  <si>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</si>
  <si>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</si>
  <si>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</si>
  <si>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</si>
  <si>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</si>
  <si>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</si>
  <si>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</si>
  <si>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</si>
  <si>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</si>
  <si>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</si>
  <si>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</si>
  <si>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</si>
  <si>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</si>
  <si>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</si>
  <si>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</si>
  <si>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</si>
  <si>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</si>
  <si>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</si>
  <si>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</si>
  <si>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</si>
  <si>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</si>
  <si>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</si>
  <si>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</si>
  <si>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</si>
  <si>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</si>
  <si>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</si>
  <si>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</si>
  <si>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</si>
  <si>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</si>
  <si>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</si>
  <si>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</si>
  <si>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</si>
  <si>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</si>
  <si>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</si>
  <si>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342272205.XLA</t>
  </si>
  <si>
    <t xml:space="preserve">Příčka z tvárnic Ytong obezdívka 50 na tenkovrstvou maltu tl 50 mm</t>
  </si>
  <si>
    <t xml:space="preserve">m2</t>
  </si>
  <si>
    <t xml:space="preserve">4</t>
  </si>
  <si>
    <t xml:space="preserve">2</t>
  </si>
  <si>
    <t xml:space="preserve">147086746</t>
  </si>
  <si>
    <t xml:space="preserve">VV</t>
  </si>
  <si>
    <t xml:space="preserve">1,8*0,5</t>
  </si>
  <si>
    <t xml:space="preserve">342272235</t>
  </si>
  <si>
    <t xml:space="preserve">Obezdění závěsného WC z pórobetonových hladkých tvárnic na tenkovrstvou maltu tl 125 mm</t>
  </si>
  <si>
    <t xml:space="preserve">CS ÚRS 2025 02</t>
  </si>
  <si>
    <t xml:space="preserve">-1862589622</t>
  </si>
  <si>
    <t xml:space="preserve">0,9*1,2</t>
  </si>
  <si>
    <t xml:space="preserve">342291121</t>
  </si>
  <si>
    <t xml:space="preserve">Ukotvení příček k cihelným konstrukcím plochými kotvami</t>
  </si>
  <si>
    <t xml:space="preserve">m</t>
  </si>
  <si>
    <t xml:space="preserve">-783416940</t>
  </si>
  <si>
    <t xml:space="preserve">0,45*2</t>
  </si>
  <si>
    <t xml:space="preserve">342-pc 1</t>
  </si>
  <si>
    <t xml:space="preserve">Zazdění otvoru po komínových  dvířkách včetně zapravení</t>
  </si>
  <si>
    <t xml:space="preserve">sada</t>
  </si>
  <si>
    <t xml:space="preserve">-1673770863</t>
  </si>
  <si>
    <t xml:space="preserve">6</t>
  </si>
  <si>
    <t xml:space="preserve">Úpravy povrchů, podlahy a osazování výplní</t>
  </si>
  <si>
    <t xml:space="preserve">5</t>
  </si>
  <si>
    <t xml:space="preserve">611325421</t>
  </si>
  <si>
    <t xml:space="preserve">Oprava vnitřní vápenocementové štukové omítky stropů v rozsahu plochy do 10 %</t>
  </si>
  <si>
    <t xml:space="preserve">1001556969</t>
  </si>
  <si>
    <t xml:space="preserve">"01-8"17,9+1,15+4,4+5,2+1,2+11,1+22,1+21,8</t>
  </si>
  <si>
    <t xml:space="preserve">612131121</t>
  </si>
  <si>
    <t xml:space="preserve">Penetrační disperzní nátěr vnitřních stěn nanášený ručně</t>
  </si>
  <si>
    <t xml:space="preserve">-1750730846</t>
  </si>
  <si>
    <t xml:space="preserve">31,92+1,7*0,5+0,9*1,4</t>
  </si>
  <si>
    <t xml:space="preserve">7</t>
  </si>
  <si>
    <t xml:space="preserve">612135101</t>
  </si>
  <si>
    <t xml:space="preserve">Hrubá výplň rýh ve stěnách maltou jakékoli šířky rýhy</t>
  </si>
  <si>
    <t xml:space="preserve">1553227065</t>
  </si>
  <si>
    <t xml:space="preserve">(100*0,04)+(40*0,08)+(5*0,16)+(4,34+2,8)*2*0,1</t>
  </si>
  <si>
    <t xml:space="preserve">Součet</t>
  </si>
  <si>
    <t xml:space="preserve">8</t>
  </si>
  <si>
    <t xml:space="preserve">612142001</t>
  </si>
  <si>
    <t xml:space="preserve">Pletivo sklovláknité vnitřních stěn vtlačené do tmelu</t>
  </si>
  <si>
    <t xml:space="preserve">-1585517043</t>
  </si>
  <si>
    <t xml:space="preserve">1,7*0,5+0,9*1,4</t>
  </si>
  <si>
    <t xml:space="preserve">9</t>
  </si>
  <si>
    <t xml:space="preserve">612321141</t>
  </si>
  <si>
    <t xml:space="preserve">Vápenocementová omítka štuková dvouvrstvá vnitřních stěn nanášená ručně</t>
  </si>
  <si>
    <t xml:space="preserve">1415011960</t>
  </si>
  <si>
    <t xml:space="preserve">"2"(0,9+1,29)*2*1,5-0,7*1,5</t>
  </si>
  <si>
    <t xml:space="preserve">"3"(1,65+2,7)*2*1,6-0,7*1,6</t>
  </si>
  <si>
    <t xml:space="preserve">"4"(1,9+2,7)*2*1,6-0,7*1,6</t>
  </si>
  <si>
    <t xml:space="preserve">10</t>
  </si>
  <si>
    <t xml:space="preserve">612321191</t>
  </si>
  <si>
    <t xml:space="preserve">Příplatek k vápenocementové omítce vnitřních stěn za každých dalších 5 mm tloušťky ručně</t>
  </si>
  <si>
    <t xml:space="preserve">-1412373408</t>
  </si>
  <si>
    <t xml:space="preserve">11</t>
  </si>
  <si>
    <t xml:space="preserve">612325302</t>
  </si>
  <si>
    <t xml:space="preserve">Vápenocementová štuková omítka ostění nebo nadpraží</t>
  </si>
  <si>
    <t xml:space="preserve">1296599690</t>
  </si>
  <si>
    <t xml:space="preserve">(1,3+0,7)*2*0,3</t>
  </si>
  <si>
    <t xml:space="preserve">612325422</t>
  </si>
  <si>
    <t xml:space="preserve">Oprava vnitřní vápenocementové štukové omítky stěn v rozsahu plochy přes 10 do 30 %</t>
  </si>
  <si>
    <t xml:space="preserve">794882939</t>
  </si>
  <si>
    <t xml:space="preserve">"1"(6,55+0,9+5,92+0,4)*2*3,0-0,9*2,0*2-0,7*2,0*3-0,8*2,0-1,25*2,3</t>
  </si>
  <si>
    <t xml:space="preserve">"2"(0,9+1,29)*2*1,5-0,7*0,5-0,7*0,5</t>
  </si>
  <si>
    <t xml:space="preserve">"3"(1,65+2,7)*2*(3,0-1,5)-0,7*0,5</t>
  </si>
  <si>
    <t xml:space="preserve">"4"(1,9+2,7)*2*3,0</t>
  </si>
  <si>
    <t xml:space="preserve">"5"(0,9+1,3)*2*2,1-0,7*2,0-0,7*1,3</t>
  </si>
  <si>
    <t xml:space="preserve">"6"(2,45+4,35*2+2,9+0,2)*3,0-0,7*2,0*2-1,14*1,86+(1,15+1,9*2)*0,3</t>
  </si>
  <si>
    <t xml:space="preserve">"7"(4,4+5,0)*2*3,0-0,9*2,0*2-2,35*1,93+(2,35+1,95*2)*0,3</t>
  </si>
  <si>
    <t xml:space="preserve">"8"(4,4+5,0)*2*3,0-0,9*2,0*2-2,35*1,93+(2,35+1,95*2)*0,3</t>
  </si>
  <si>
    <t xml:space="preserve">13</t>
  </si>
  <si>
    <t xml:space="preserve">619991011</t>
  </si>
  <si>
    <t xml:space="preserve">Obalení samostatných konstrukcí a prvků PE fólií</t>
  </si>
  <si>
    <t xml:space="preserve">491733100</t>
  </si>
  <si>
    <t xml:space="preserve">2,35*1,95*2+1,15*1,9+0,7*1,3+0,76*1,65*2</t>
  </si>
  <si>
    <t xml:space="preserve">Ostatní konstrukce a práce, bourání</t>
  </si>
  <si>
    <t xml:space="preserve">14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</si>
  <si>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</si>
  <si>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</si>
  <si>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</si>
  <si>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1696001722</t>
  </si>
  <si>
    <t xml:space="preserve">15</t>
  </si>
  <si>
    <t xml:space="preserve">952-pc 1</t>
  </si>
  <si>
    <t xml:space="preserve">Odvoz a likvidace-kuch.linky,garnyží, záclon, zrcadla, police, madel, komínových dvířek, parapetu</t>
  </si>
  <si>
    <t xml:space="preserve">-1653885037</t>
  </si>
  <si>
    <t xml:space="preserve">952-pc 2</t>
  </si>
  <si>
    <t xml:space="preserve">Demontáž zakrytí dveří v m.č.7</t>
  </si>
  <si>
    <t xml:space="preserve">686631199</t>
  </si>
  <si>
    <t xml:space="preserve">17</t>
  </si>
  <si>
    <t xml:space="preserve">962031132</t>
  </si>
  <si>
    <t xml:space="preserve">Bourání příček nebo přizdívek z cihel pálených plných tl do 100 mm</t>
  </si>
  <si>
    <t xml:space="preserve">333119981</t>
  </si>
  <si>
    <t xml:space="preserve">(1,7+0,7)*0,5</t>
  </si>
  <si>
    <t xml:space="preserve">18</t>
  </si>
  <si>
    <t xml:space="preserve">965081213</t>
  </si>
  <si>
    <t xml:space="preserve">Bourání podlah z dlaždic keramických tl do 10 mm plochy přes 1 m2</t>
  </si>
  <si>
    <t xml:space="preserve">298711329</t>
  </si>
  <si>
    <t xml:space="preserve">"wc+koupelna"1,2+4,45</t>
  </si>
  <si>
    <t xml:space="preserve">"5,"1,2</t>
  </si>
  <si>
    <t xml:space="preserve">19</t>
  </si>
  <si>
    <t xml:space="preserve">965081611</t>
  </si>
  <si>
    <t xml:space="preserve">Odsekání soklíků rovných</t>
  </si>
  <si>
    <t xml:space="preserve">1685357620</t>
  </si>
  <si>
    <t xml:space="preserve">(4,34+2,9)*2</t>
  </si>
  <si>
    <t xml:space="preserve">20</t>
  </si>
  <si>
    <t xml:space="preserve">968062245</t>
  </si>
  <si>
    <t xml:space="preserve">Demontáž okenního křídla</t>
  </si>
  <si>
    <t xml:space="preserve">-147504625</t>
  </si>
  <si>
    <t xml:space="preserve">0,7*1,29</t>
  </si>
  <si>
    <t xml:space="preserve">973031616</t>
  </si>
  <si>
    <t xml:space="preserve">Vysekání kapes ve zdivu cihelném na MV nebo MVC pro špalíky a krabice do 100x100x50 mm</t>
  </si>
  <si>
    <t xml:space="preserve">kus</t>
  </si>
  <si>
    <t xml:space="preserve">-767263884</t>
  </si>
  <si>
    <t xml:space="preserve">22</t>
  </si>
  <si>
    <t xml:space="preserve">974031121</t>
  </si>
  <si>
    <t xml:space="preserve">Vysekání rýh ve zdivu cihelném hl do 30 mm š do 30 mm</t>
  </si>
  <si>
    <t xml:space="preserve">-439848757</t>
  </si>
  <si>
    <t xml:space="preserve">23</t>
  </si>
  <si>
    <t xml:space="preserve">974031132</t>
  </si>
  <si>
    <t xml:space="preserve">Vysekání rýh ve zdivu cihelném hl do 50 mm š do 70 mm</t>
  </si>
  <si>
    <t xml:space="preserve">-2093206313</t>
  </si>
  <si>
    <t xml:space="preserve">24</t>
  </si>
  <si>
    <t xml:space="preserve">974031164</t>
  </si>
  <si>
    <t xml:space="preserve">Vysekání rýh ve zdivu cihelném hl do 150 mm š do 150 mm</t>
  </si>
  <si>
    <t xml:space="preserve">-428472479</t>
  </si>
  <si>
    <t xml:space="preserve">25</t>
  </si>
  <si>
    <t xml:space="preserve">977131119</t>
  </si>
  <si>
    <t xml:space="preserve">Vrty příklepovými vrtáky D přes 28 do 32 mm do cihelného zdiva nebo prostého betonu</t>
  </si>
  <si>
    <t xml:space="preserve">-24843055</t>
  </si>
  <si>
    <t xml:space="preserve">26</t>
  </si>
  <si>
    <t xml:space="preserve">978011121</t>
  </si>
  <si>
    <t xml:space="preserve">Otlučení (osekání) vnitřní vápenné nebo vápenocementové omítky stropů v rozsahu přes 5 do 10 %</t>
  </si>
  <si>
    <t xml:space="preserve">-775787293</t>
  </si>
  <si>
    <t xml:space="preserve">84,85</t>
  </si>
  <si>
    <t xml:space="preserve">27</t>
  </si>
  <si>
    <t xml:space="preserve">978013141</t>
  </si>
  <si>
    <t xml:space="preserve">Otlučení (osekání) vnitřní vápenné nebo vápenocementové omítky stěn v rozsahu přes 10 do 30 %</t>
  </si>
  <si>
    <t xml:space="preserve">-2099075509</t>
  </si>
  <si>
    <t xml:space="preserve">263,04</t>
  </si>
  <si>
    <t xml:space="preserve">28</t>
  </si>
  <si>
    <t xml:space="preserve">978013191</t>
  </si>
  <si>
    <t xml:space="preserve">Otlučení (osekání) vnitřní vápenné nebo vápenocementové omítky stěn v rozsahu přes 50 do 100 %</t>
  </si>
  <si>
    <t xml:space="preserve">1628380519</t>
  </si>
  <si>
    <t xml:space="preserve">29</t>
  </si>
  <si>
    <t xml:space="preserve">978059541</t>
  </si>
  <si>
    <t xml:space="preserve">Odsekání a odebrání obkladů stěn z vnitřních obkládaček plochy přes 1 m2</t>
  </si>
  <si>
    <t xml:space="preserve">-1614755115</t>
  </si>
  <si>
    <t xml:space="preserve">31,92</t>
  </si>
  <si>
    <t xml:space="preserve">997</t>
  </si>
  <si>
    <t xml:space="preserve">Přesun sutě</t>
  </si>
  <si>
    <t xml:space="preserve">30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</si>
  <si>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</si>
  <si>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</si>
  <si>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</si>
  <si>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754617346</t>
  </si>
  <si>
    <t xml:space="preserve">31</t>
  </si>
  <si>
    <t xml:space="preserve">997013501</t>
  </si>
  <si>
    <t xml:space="preserve">Odvoz suti a vybouraných hmot na skládku nebo meziskládku do 1 km se složením</t>
  </si>
  <si>
    <t xml:space="preserve">1454390530</t>
  </si>
  <si>
    <t xml:space="preserve">32</t>
  </si>
  <si>
    <t xml:space="preserve">997013509</t>
  </si>
  <si>
    <t xml:space="preserve">Příplatek k odvozu suti a vybouraných hmot na skládku ZKD 1 km přes 1 km</t>
  </si>
  <si>
    <t xml:space="preserve">626261136</t>
  </si>
  <si>
    <t xml:space="preserve">9,227*14 'Přepočtené koeficientem množství</t>
  </si>
  <si>
    <t xml:space="preserve">33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</si>
  <si>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</si>
  <si>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</si>
  <si>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689890506</t>
  </si>
  <si>
    <t xml:space="preserve">998</t>
  </si>
  <si>
    <t xml:space="preserve">Přesun hmot</t>
  </si>
  <si>
    <t xml:space="preserve">34</t>
  </si>
  <si>
    <t xml:space="preserve">998018002</t>
  </si>
  <si>
    <t xml:space="preserve">Přesun hmot pro budovy ruční pro budovy v přes 6 do 12 m</t>
  </si>
  <si>
    <t xml:space="preserve">CS ÚRS 2024 01</t>
  </si>
  <si>
    <t xml:space="preserve">850165693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</si>
  <si>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</si>
  <si>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</si>
  <si>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</si>
  <si>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</si>
  <si>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35</t>
  </si>
  <si>
    <t xml:space="preserve">721171803</t>
  </si>
  <si>
    <t xml:space="preserve">Demontáž potrubí z PVC D do 75</t>
  </si>
  <si>
    <t xml:space="preserve">1005662451</t>
  </si>
  <si>
    <t xml:space="preserve">36</t>
  </si>
  <si>
    <t xml:space="preserve">721171808</t>
  </si>
  <si>
    <t xml:space="preserve">Demontáž potrubí z PVC D přes 75 do 114</t>
  </si>
  <si>
    <t xml:space="preserve">334326081</t>
  </si>
  <si>
    <t xml:space="preserve">37</t>
  </si>
  <si>
    <t xml:space="preserve">721174042</t>
  </si>
  <si>
    <t xml:space="preserve">Potrubí kanalizační z PP připojovací DN 40</t>
  </si>
  <si>
    <t xml:space="preserve">-1485900289</t>
  </si>
  <si>
    <t xml:space="preserve">38</t>
  </si>
  <si>
    <t xml:space="preserve">721174043</t>
  </si>
  <si>
    <t xml:space="preserve">Potrubí kanalizační z PP připojovací DN 50</t>
  </si>
  <si>
    <t xml:space="preserve">264217455</t>
  </si>
  <si>
    <t xml:space="preserve">39</t>
  </si>
  <si>
    <t xml:space="preserve">721174045</t>
  </si>
  <si>
    <t xml:space="preserve">Potrubí kanalizační z PP připojovací DN 110</t>
  </si>
  <si>
    <t xml:space="preserve">-1323535130</t>
  </si>
  <si>
    <t xml:space="preserve">40</t>
  </si>
  <si>
    <t xml:space="preserve">721194104</t>
  </si>
  <si>
    <t xml:space="preserve">Vyvedení a upevnění odpadních výpustek DN 40</t>
  </si>
  <si>
    <t xml:space="preserve">1652472809</t>
  </si>
  <si>
    <t xml:space="preserve">41</t>
  </si>
  <si>
    <t xml:space="preserve">721194105</t>
  </si>
  <si>
    <t xml:space="preserve">Vyvedení a upevnění odpadních výpustek DN 50</t>
  </si>
  <si>
    <t xml:space="preserve">-191298236</t>
  </si>
  <si>
    <t xml:space="preserve">42</t>
  </si>
  <si>
    <t xml:space="preserve">721194109</t>
  </si>
  <si>
    <t xml:space="preserve">Vyvedení a upevnění odpadních výpustek DN 110</t>
  </si>
  <si>
    <t xml:space="preserve">-443491093</t>
  </si>
  <si>
    <t xml:space="preserve">43</t>
  </si>
  <si>
    <t xml:space="preserve">721226511</t>
  </si>
  <si>
    <t xml:space="preserve">Zápachová uzávěrka podomítková pro pračku DN 40</t>
  </si>
  <si>
    <t xml:space="preserve">1243064910</t>
  </si>
  <si>
    <t xml:space="preserve">44</t>
  </si>
  <si>
    <t xml:space="preserve">721290111</t>
  </si>
  <si>
    <t xml:space="preserve">Zkouška těsnosti potrubí kanalizace vodou DN do 125</t>
  </si>
  <si>
    <t xml:space="preserve">-649529633</t>
  </si>
  <si>
    <t xml:space="preserve">45</t>
  </si>
  <si>
    <t xml:space="preserve">998721212</t>
  </si>
  <si>
    <t xml:space="preserve">Přesun hmot procentní pro vnitřní kanalizaci s omezením mechanizace v objektech v přes 6 do 12 m</t>
  </si>
  <si>
    <t xml:space="preserve">%</t>
  </si>
  <si>
    <t xml:space="preserve">1406607474</t>
  </si>
  <si>
    <t xml:space="preserve">722</t>
  </si>
  <si>
    <t xml:space="preserve">Zdravotechnika - vnitřní vodovod</t>
  </si>
  <si>
    <t xml:space="preserve">46</t>
  </si>
  <si>
    <t xml:space="preserve">722-1</t>
  </si>
  <si>
    <t xml:space="preserve">Kontrola funkčnosti uzávěrů vody a dodávka dvířek k reviznímu otvoru</t>
  </si>
  <si>
    <t xml:space="preserve">-1065430786</t>
  </si>
  <si>
    <t xml:space="preserve">47</t>
  </si>
  <si>
    <t xml:space="preserve">722-2</t>
  </si>
  <si>
    <t xml:space="preserve">Úprava vody a kanalizace v kuchyni pro osazení stojánkové dřezové baterie</t>
  </si>
  <si>
    <t xml:space="preserve">2075059349</t>
  </si>
  <si>
    <t xml:space="preserve">48</t>
  </si>
  <si>
    <t xml:space="preserve">722130801</t>
  </si>
  <si>
    <t xml:space="preserve">Demontáž potrubí ocelové pozinkované závitové DN do 25</t>
  </si>
  <si>
    <t xml:space="preserve">-147847102</t>
  </si>
  <si>
    <t xml:space="preserve">49</t>
  </si>
  <si>
    <t xml:space="preserve">722174002</t>
  </si>
  <si>
    <t xml:space="preserve">Potrubí vodovodní plastové PPR svar polyfúze PN 16 D 20x2,8 mm</t>
  </si>
  <si>
    <t xml:space="preserve">-406335396</t>
  </si>
  <si>
    <t xml:space="preserve">50</t>
  </si>
  <si>
    <t xml:space="preserve">722174003</t>
  </si>
  <si>
    <t xml:space="preserve">Potrubí vodovodní plastové PPR svar polyfúze PN 16 D 25x3,5 mm</t>
  </si>
  <si>
    <t xml:space="preserve">-197963575</t>
  </si>
  <si>
    <t xml:space="preserve">51</t>
  </si>
  <si>
    <t xml:space="preserve">722181221</t>
  </si>
  <si>
    <t xml:space="preserve">Ochrana vodovodního potrubí přilepenými termoizolačními trubicemi z PE tl přes 6 do 9 mm DN do 22 mm</t>
  </si>
  <si>
    <t xml:space="preserve">-55091207</t>
  </si>
  <si>
    <t xml:space="preserve">52</t>
  </si>
  <si>
    <t xml:space="preserve">722181222</t>
  </si>
  <si>
    <t xml:space="preserve">Ochrana vodovodního potrubí přilepenými termoizolačními trubicemi z PE tl přes 6 do 9 mm DN přes 22 do 45 mm</t>
  </si>
  <si>
    <t xml:space="preserve">-734283337</t>
  </si>
  <si>
    <t xml:space="preserve">53</t>
  </si>
  <si>
    <t xml:space="preserve">722181851</t>
  </si>
  <si>
    <t xml:space="preserve">Demontáž termoizolačních trubic z trub D do 45</t>
  </si>
  <si>
    <t xml:space="preserve">-2098600371</t>
  </si>
  <si>
    <t xml:space="preserve">54</t>
  </si>
  <si>
    <t xml:space="preserve">722190401</t>
  </si>
  <si>
    <t xml:space="preserve">Vyvedení a upevnění výpustku DN do 25</t>
  </si>
  <si>
    <t xml:space="preserve">-1577605237</t>
  </si>
  <si>
    <t xml:space="preserve">"umyvadlo"2</t>
  </si>
  <si>
    <t xml:space="preserve">"vana"2</t>
  </si>
  <si>
    <t xml:space="preserve">"WC"1</t>
  </si>
  <si>
    <t xml:space="preserve">"přípojka pro pračku"1</t>
  </si>
  <si>
    <t xml:space="preserve">"dřez"2</t>
  </si>
  <si>
    <t xml:space="preserve">55</t>
  </si>
  <si>
    <t xml:space="preserve">722220862</t>
  </si>
  <si>
    <t xml:space="preserve">Demontáž armatur závitových se dvěma závity G přes 3/4 do 5/4</t>
  </si>
  <si>
    <t xml:space="preserve">1279228776</t>
  </si>
  <si>
    <t xml:space="preserve">56</t>
  </si>
  <si>
    <t xml:space="preserve">722232045</t>
  </si>
  <si>
    <t xml:space="preserve">Kohout kulový přímý G 1" PN 42 do 185°C vnitřní závit</t>
  </si>
  <si>
    <t xml:space="preserve">479626212</t>
  </si>
  <si>
    <t xml:space="preserve">57</t>
  </si>
  <si>
    <t xml:space="preserve">722232063</t>
  </si>
  <si>
    <t xml:space="preserve">Kohout kulový přímý G 1" PN 42 do 185°C vnitřní závit s vypouštěním</t>
  </si>
  <si>
    <t xml:space="preserve">-1311648201</t>
  </si>
  <si>
    <t xml:space="preserve">58</t>
  </si>
  <si>
    <t xml:space="preserve">722290234</t>
  </si>
  <si>
    <t xml:space="preserve">Proplach a dezinfekce vodovodního potrubí DN do 80</t>
  </si>
  <si>
    <t xml:space="preserve">-149690297</t>
  </si>
  <si>
    <t xml:space="preserve">59</t>
  </si>
  <si>
    <t xml:space="preserve">722290246</t>
  </si>
  <si>
    <t xml:space="preserve">Zkouška těsnosti vodovodního potrubí plastového DN do 40</t>
  </si>
  <si>
    <t xml:space="preserve">666103547</t>
  </si>
  <si>
    <t xml:space="preserve">60</t>
  </si>
  <si>
    <t xml:space="preserve">998722212</t>
  </si>
  <si>
    <t xml:space="preserve">Přesun hmot procentní pro vnitřní vodovod s omezením mechanizace v objektech v přes 6 do 12 m</t>
  </si>
  <si>
    <t xml:space="preserve">-44661752</t>
  </si>
  <si>
    <t xml:space="preserve">723</t>
  </si>
  <si>
    <t xml:space="preserve">Zdravotechnika - vnitřní plynovod</t>
  </si>
  <si>
    <t xml:space="preserve">61</t>
  </si>
  <si>
    <t xml:space="preserve">723150801</t>
  </si>
  <si>
    <t xml:space="preserve">Demontáž potrubí ocelové hladké svařované D do 32</t>
  </si>
  <si>
    <t xml:space="preserve">1333816038</t>
  </si>
  <si>
    <t xml:space="preserve">62</t>
  </si>
  <si>
    <t xml:space="preserve">723170801</t>
  </si>
  <si>
    <t xml:space="preserve">Demontáž přípojek propan-butan hadice D 8/16</t>
  </si>
  <si>
    <t xml:space="preserve">802015431</t>
  </si>
  <si>
    <t xml:space="preserve">63</t>
  </si>
  <si>
    <t xml:space="preserve">723190901</t>
  </si>
  <si>
    <t xml:space="preserve">Uzavření plynovodního potrubí </t>
  </si>
  <si>
    <t xml:space="preserve">1122655092</t>
  </si>
  <si>
    <t xml:space="preserve">64</t>
  </si>
  <si>
    <t xml:space="preserve">998723212</t>
  </si>
  <si>
    <t xml:space="preserve">Přesun hmot procentní pro vnitřní plynovod s omezením mechanizace v objektech v přes 6 do 12 m</t>
  </si>
  <si>
    <t xml:space="preserve">843232498</t>
  </si>
  <si>
    <t xml:space="preserve">725</t>
  </si>
  <si>
    <t xml:space="preserve">Zdravotechnika - zařizovací předměty</t>
  </si>
  <si>
    <t xml:space="preserve">65</t>
  </si>
  <si>
    <t xml:space="preserve">72561-pc 1</t>
  </si>
  <si>
    <t xml:space="preserve">Vyřazení sporáku na základě vyřazovacího protokolu, následná likvidace sporáku</t>
  </si>
  <si>
    <t xml:space="preserve">soubor</t>
  </si>
  <si>
    <t xml:space="preserve">1931364239</t>
  </si>
  <si>
    <t xml:space="preserve">66</t>
  </si>
  <si>
    <t xml:space="preserve">M</t>
  </si>
  <si>
    <t xml:space="preserve">5411-pc 3</t>
  </si>
  <si>
    <t xml:space="preserve">D+m vestavěná  elektrická trouba v barvě bílé</t>
  </si>
  <si>
    <t xml:space="preserve">1309538866</t>
  </si>
  <si>
    <t xml:space="preserve">67</t>
  </si>
  <si>
    <t xml:space="preserve">5411-pc 1.1</t>
  </si>
  <si>
    <t xml:space="preserve">D+m  sklokeramická deska vestavěná</t>
  </si>
  <si>
    <t xml:space="preserve">1503389552</t>
  </si>
  <si>
    <t xml:space="preserve">68</t>
  </si>
  <si>
    <t xml:space="preserve">725110814</t>
  </si>
  <si>
    <t xml:space="preserve">Demontáž klozetu Kombi</t>
  </si>
  <si>
    <t xml:space="preserve">657241573</t>
  </si>
  <si>
    <t xml:space="preserve">69</t>
  </si>
  <si>
    <t xml:space="preserve">725112022</t>
  </si>
  <si>
    <t xml:space="preserve">Klozet keramický závěsný na nosné stěny odpad vodorovný s pomalu padacím sedátkem</t>
  </si>
  <si>
    <t xml:space="preserve">1778460318</t>
  </si>
  <si>
    <t xml:space="preserve">70</t>
  </si>
  <si>
    <t xml:space="preserve">725210821</t>
  </si>
  <si>
    <t xml:space="preserve">Demontáž umyvadel bez výtokových armatur</t>
  </si>
  <si>
    <t xml:space="preserve">193571583</t>
  </si>
  <si>
    <t xml:space="preserve">71</t>
  </si>
  <si>
    <t xml:space="preserve">72521-pc2</t>
  </si>
  <si>
    <t xml:space="preserve">D+M horní skříňka š.cca 800/750/160mm s osvětlením nad umyvadlo (LED osvětlení, vypínač, zásuvka)</t>
  </si>
  <si>
    <t xml:space="preserve">-917856472</t>
  </si>
  <si>
    <t xml:space="preserve">72</t>
  </si>
  <si>
    <t xml:space="preserve">725212211</t>
  </si>
  <si>
    <t xml:space="preserve">Umyvadlo keramické bílé nábytkové šířky 800/765/460 mm včetně závěsné skříňky s dvěma zásuvkami, sifonu</t>
  </si>
  <si>
    <t xml:space="preserve">-993424093</t>
  </si>
  <si>
    <t xml:space="preserve">73</t>
  </si>
  <si>
    <t xml:space="preserve">725220841</t>
  </si>
  <si>
    <t xml:space="preserve">Demontáž van  </t>
  </si>
  <si>
    <t xml:space="preserve">2061353877</t>
  </si>
  <si>
    <t xml:space="preserve">74</t>
  </si>
  <si>
    <t xml:space="preserve">725244203</t>
  </si>
  <si>
    <t xml:space="preserve">Asymetrická rohová vana 1700/1000/440mm včetně sifonu-nutno přeměřit</t>
  </si>
  <si>
    <t xml:space="preserve">1069736770</t>
  </si>
  <si>
    <t xml:space="preserve">75</t>
  </si>
  <si>
    <t xml:space="preserve">725820801</t>
  </si>
  <si>
    <t xml:space="preserve">Demontáž baterie nástěnné do G 3 / 4</t>
  </si>
  <si>
    <t xml:space="preserve">-1328561448</t>
  </si>
  <si>
    <t xml:space="preserve">76</t>
  </si>
  <si>
    <t xml:space="preserve">725822613</t>
  </si>
  <si>
    <t xml:space="preserve">Baterie umyvadlová stojánková páková s výpustí</t>
  </si>
  <si>
    <t xml:space="preserve">882521583</t>
  </si>
  <si>
    <t xml:space="preserve">77</t>
  </si>
  <si>
    <t xml:space="preserve">725831312</t>
  </si>
  <si>
    <t xml:space="preserve">Baterie vanová nástěnná páková s příslušenstvím a pevným držákem</t>
  </si>
  <si>
    <t xml:space="preserve">-1508832139</t>
  </si>
  <si>
    <t xml:space="preserve">78</t>
  </si>
  <si>
    <t xml:space="preserve">998725212</t>
  </si>
  <si>
    <t xml:space="preserve">Přesun hmot procentní pro zařizovací předměty s omezením mechanizace v objektech v přes 6 do 12 m</t>
  </si>
  <si>
    <t xml:space="preserve">-1662772086</t>
  </si>
  <si>
    <t xml:space="preserve">726</t>
  </si>
  <si>
    <t xml:space="preserve">Zdravotechnika - předstěnové instalace</t>
  </si>
  <si>
    <t xml:space="preserve">79</t>
  </si>
  <si>
    <t xml:space="preserve">726111031</t>
  </si>
  <si>
    <t xml:space="preserve">Instalační předstěna pro klozet s ovládáním zepředu v 1080 mm závěsný do masivní zděné kce</t>
  </si>
  <si>
    <t xml:space="preserve">1385048709</t>
  </si>
  <si>
    <t xml:space="preserve">80</t>
  </si>
  <si>
    <t xml:space="preserve">726191002</t>
  </si>
  <si>
    <t xml:space="preserve">Souprava pro předstěnovou montáž</t>
  </si>
  <si>
    <t xml:space="preserve">961181484</t>
  </si>
  <si>
    <t xml:space="preserve">81</t>
  </si>
  <si>
    <t xml:space="preserve">998726222</t>
  </si>
  <si>
    <t xml:space="preserve">Přesun hmot procentní pro instalační prefabrikáty s omezením mechanizace v objektech v přes 6 do 12 m</t>
  </si>
  <si>
    <t xml:space="preserve">-1381961204</t>
  </si>
  <si>
    <t xml:space="preserve">731</t>
  </si>
  <si>
    <t xml:space="preserve">Ústřední vytápění </t>
  </si>
  <si>
    <t xml:space="preserve">82</t>
  </si>
  <si>
    <t xml:space="preserve">73141-pc1</t>
  </si>
  <si>
    <t xml:space="preserve">Napojení kondenzátu</t>
  </si>
  <si>
    <t xml:space="preserve">505574949</t>
  </si>
  <si>
    <t xml:space="preserve">83</t>
  </si>
  <si>
    <t xml:space="preserve">998731212</t>
  </si>
  <si>
    <t xml:space="preserve">Přesun hmot procentní  s omezením mechanizace v objektech v přes 6 do 12 m</t>
  </si>
  <si>
    <t xml:space="preserve">1723668641</t>
  </si>
  <si>
    <t xml:space="preserve">734</t>
  </si>
  <si>
    <t xml:space="preserve">Ústřední vytápění - armatury</t>
  </si>
  <si>
    <t xml:space="preserve">84</t>
  </si>
  <si>
    <t xml:space="preserve">734200811</t>
  </si>
  <si>
    <t xml:space="preserve">Demontáž armatury závitové s jedním závitem přes G 1/2 do G 1/2</t>
  </si>
  <si>
    <t xml:space="preserve">721221201</t>
  </si>
  <si>
    <t xml:space="preserve">85</t>
  </si>
  <si>
    <t xml:space="preserve">734221681</t>
  </si>
  <si>
    <t xml:space="preserve">Termostatická hlavice kapalinová PN 10 do 110°C s vestavěným čidlem</t>
  </si>
  <si>
    <t xml:space="preserve">-56260426</t>
  </si>
  <si>
    <t xml:space="preserve">86</t>
  </si>
  <si>
    <t xml:space="preserve">998734202</t>
  </si>
  <si>
    <t xml:space="preserve">Přesun hmot procentní pro armatury v objektech v přes 6 do 12 m</t>
  </si>
  <si>
    <t xml:space="preserve">-198618608</t>
  </si>
  <si>
    <t xml:space="preserve">735</t>
  </si>
  <si>
    <t xml:space="preserve">Ústřední vytápění - otopná tělesa</t>
  </si>
  <si>
    <t xml:space="preserve">87</t>
  </si>
  <si>
    <t xml:space="preserve">735151821</t>
  </si>
  <si>
    <t xml:space="preserve">Demontáž otopného tělesa panelového k dalšímu použití</t>
  </si>
  <si>
    <t xml:space="preserve">-1525273471</t>
  </si>
  <si>
    <t xml:space="preserve">88</t>
  </si>
  <si>
    <t xml:space="preserve">735159220</t>
  </si>
  <si>
    <t xml:space="preserve">Montáž otopného tělesa - stávajícího</t>
  </si>
  <si>
    <t xml:space="preserve">-563174982</t>
  </si>
  <si>
    <t xml:space="preserve">89</t>
  </si>
  <si>
    <t xml:space="preserve">735191901</t>
  </si>
  <si>
    <t xml:space="preserve">Vyzkoušení otopných těles ocelových po opravě tlakem</t>
  </si>
  <si>
    <t xml:space="preserve">-1474016133</t>
  </si>
  <si>
    <t xml:space="preserve">90</t>
  </si>
  <si>
    <t xml:space="preserve">735191903</t>
  </si>
  <si>
    <t xml:space="preserve">Vyčištění otopných těles ocelových nebo hliníkových proplachem vodou</t>
  </si>
  <si>
    <t xml:space="preserve">-1426569294</t>
  </si>
  <si>
    <t xml:space="preserve">91</t>
  </si>
  <si>
    <t xml:space="preserve">735191905</t>
  </si>
  <si>
    <t xml:space="preserve">Odvzdušnění otopných těles</t>
  </si>
  <si>
    <t xml:space="preserve">1022842541</t>
  </si>
  <si>
    <t xml:space="preserve">92</t>
  </si>
  <si>
    <t xml:space="preserve">735191910</t>
  </si>
  <si>
    <t xml:space="preserve">Napuštění vody do otopných těles</t>
  </si>
  <si>
    <t xml:space="preserve">1655107884</t>
  </si>
  <si>
    <t xml:space="preserve">93</t>
  </si>
  <si>
    <t xml:space="preserve">735494811</t>
  </si>
  <si>
    <t xml:space="preserve">Vypuštění vody z otopných těles</t>
  </si>
  <si>
    <t xml:space="preserve">-217601707</t>
  </si>
  <si>
    <t xml:space="preserve">94</t>
  </si>
  <si>
    <t xml:space="preserve">735-pc 1</t>
  </si>
  <si>
    <t xml:space="preserve">Prodloužení trub u radiátoru v koupelně cca 1m</t>
  </si>
  <si>
    <t xml:space="preserve">529737210</t>
  </si>
  <si>
    <t xml:space="preserve">95</t>
  </si>
  <si>
    <t xml:space="preserve">998735212</t>
  </si>
  <si>
    <t xml:space="preserve">Přesun hmot procentní pro otopná tělesa s omezením mechanizace v objektech v přes 6 do 12 m</t>
  </si>
  <si>
    <t xml:space="preserve">638497194</t>
  </si>
  <si>
    <t xml:space="preserve">741</t>
  </si>
  <si>
    <t xml:space="preserve">Elektroinstalace - silnoproud</t>
  </si>
  <si>
    <t xml:space="preserve">96</t>
  </si>
  <si>
    <t xml:space="preserve">741110001</t>
  </si>
  <si>
    <t xml:space="preserve">Montáž trubka plastová tuhá D přes 16 do 23 mm uložená pevně</t>
  </si>
  <si>
    <t xml:space="preserve">2078611301</t>
  </si>
  <si>
    <t xml:space="preserve">97</t>
  </si>
  <si>
    <t xml:space="preserve">34571092</t>
  </si>
  <si>
    <t xml:space="preserve">trubka elektroinstalační tuhá z PVC D 17,4/20 mm, délka 3m</t>
  </si>
  <si>
    <t xml:space="preserve">-46429649</t>
  </si>
  <si>
    <t xml:space="preserve">6,9047619047619*1,05 'Přepočtené koeficientem množství</t>
  </si>
  <si>
    <t xml:space="preserve">98</t>
  </si>
  <si>
    <t xml:space="preserve">741110002</t>
  </si>
  <si>
    <t xml:space="preserve">Montáž trubka plastová tuhá D přes 23 do 35 mm uložená pevně</t>
  </si>
  <si>
    <t xml:space="preserve">-1463980355</t>
  </si>
  <si>
    <t xml:space="preserve">99</t>
  </si>
  <si>
    <t xml:space="preserve">34571094</t>
  </si>
  <si>
    <t xml:space="preserve">trubka elektroinstalační tuhá z PVC D 28,6/32 mm, délka 3m</t>
  </si>
  <si>
    <t xml:space="preserve">962899549</t>
  </si>
  <si>
    <t xml:space="preserve">5*1,05 'Přepočtené koeficientem množství</t>
  </si>
  <si>
    <t xml:space="preserve">100</t>
  </si>
  <si>
    <t xml:space="preserve">741111801</t>
  </si>
  <si>
    <t xml:space="preserve">Demontáž trubky plastové tuhé D do 50 mm uložené pevně</t>
  </si>
  <si>
    <t xml:space="preserve">1224706448</t>
  </si>
  <si>
    <t xml:space="preserve">101</t>
  </si>
  <si>
    <t xml:space="preserve">741112001</t>
  </si>
  <si>
    <t xml:space="preserve">Montáž krabice zapuštěná plastová kruhová</t>
  </si>
  <si>
    <t xml:space="preserve">-700507935</t>
  </si>
  <si>
    <t xml:space="preserve">102</t>
  </si>
  <si>
    <t xml:space="preserve">34571450</t>
  </si>
  <si>
    <t xml:space="preserve">krabice pod omítku PVC přístrojová kruhová D 70mm</t>
  </si>
  <si>
    <t xml:space="preserve">-1988665979</t>
  </si>
  <si>
    <t xml:space="preserve">103</t>
  </si>
  <si>
    <t xml:space="preserve">34571452</t>
  </si>
  <si>
    <t xml:space="preserve">krabice pod omítku PVC přístrojová kruhová D 70mm dvojnásobná</t>
  </si>
  <si>
    <t xml:space="preserve">-2078683353</t>
  </si>
  <si>
    <t xml:space="preserve">104</t>
  </si>
  <si>
    <t xml:space="preserve">34571563</t>
  </si>
  <si>
    <t xml:space="preserve">krabice pod omítku PVC odbočná kruhová D 100mm s víčkem a svorkovnicí</t>
  </si>
  <si>
    <t xml:space="preserve">-2076054054</t>
  </si>
  <si>
    <t xml:space="preserve">105</t>
  </si>
  <si>
    <t xml:space="preserve">741122611</t>
  </si>
  <si>
    <t xml:space="preserve">Montáž kabel Cu plný kulatý žíla 3x1,5 až 6 mm2 uložený pevně (např. CYKY)</t>
  </si>
  <si>
    <t xml:space="preserve">93580224</t>
  </si>
  <si>
    <t xml:space="preserve">160+175+5</t>
  </si>
  <si>
    <t xml:space="preserve">106</t>
  </si>
  <si>
    <t xml:space="preserve">34111030</t>
  </si>
  <si>
    <t xml:space="preserve">kabel instalační jádro Cu plné izolace PVC plášť PVC 450/750V (CYKY) 3x1,5mm2</t>
  </si>
  <si>
    <t xml:space="preserve">261808276</t>
  </si>
  <si>
    <t xml:space="preserve">160</t>
  </si>
  <si>
    <t xml:space="preserve">160*1,05 'Přepočtené koeficientem množství</t>
  </si>
  <si>
    <t xml:space="preserve">107</t>
  </si>
  <si>
    <t xml:space="preserve">34111036</t>
  </si>
  <si>
    <t xml:space="preserve">kabel instalační jádro Cu plné izolace PVC plášť PVC 450/750V (CYKY) 3x2,5mm2</t>
  </si>
  <si>
    <t xml:space="preserve">1367442932</t>
  </si>
  <si>
    <t xml:space="preserve">176</t>
  </si>
  <si>
    <t xml:space="preserve">176*1,05 'Přepočtené koeficientem množství</t>
  </si>
  <si>
    <t xml:space="preserve">108</t>
  </si>
  <si>
    <t xml:space="preserve">34111094</t>
  </si>
  <si>
    <t xml:space="preserve">kabel instalační jádro Cu plné izolace PVC plášť PVC 450/750V (CYKY) 5x2,5mm2</t>
  </si>
  <si>
    <t xml:space="preserve">-360461976</t>
  </si>
  <si>
    <t xml:space="preserve">4,76190476190476*1,05 'Přepočtené koeficientem množství</t>
  </si>
  <si>
    <t xml:space="preserve">109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</si>
  <si>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</si>
  <si>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</si>
  <si>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-1498274720</t>
  </si>
  <si>
    <t xml:space="preserve">110</t>
  </si>
  <si>
    <t xml:space="preserve">741130001</t>
  </si>
  <si>
    <t xml:space="preserve">Ukončení vodič izolovaný do 2,5 mm2 v rozváděči nebo na přístroji</t>
  </si>
  <si>
    <t xml:space="preserve">-173586694</t>
  </si>
  <si>
    <t xml:space="preserve">111</t>
  </si>
  <si>
    <t xml:space="preserve">741130003</t>
  </si>
  <si>
    <t xml:space="preserve">Ukončení vodič izolovaný do 4 mm2 v rozváděči nebo na přístroji</t>
  </si>
  <si>
    <t xml:space="preserve">-1858749783</t>
  </si>
  <si>
    <t xml:space="preserve">112</t>
  </si>
  <si>
    <t xml:space="preserve">7412-pc  1</t>
  </si>
  <si>
    <t xml:space="preserve">D+M bytové rozvodnice  přisazená vč. výstroje (přdpoklad: předpětová ochrana 2P, 10x jistič 16A/1, 2x jističochránič 10A/0,03, chránič 25/2/0,03, propoj. lišta1fáz.,svorky)</t>
  </si>
  <si>
    <t xml:space="preserve">763901192</t>
  </si>
  <si>
    <t xml:space="preserve">113</t>
  </si>
  <si>
    <t xml:space="preserve">7412-pc 2</t>
  </si>
  <si>
    <t xml:space="preserve">Demontáž stávajícího rozvaděče vč. výstroje</t>
  </si>
  <si>
    <t xml:space="preserve">-2079649484</t>
  </si>
  <si>
    <t xml:space="preserve">114</t>
  </si>
  <si>
    <t xml:space="preserve">741310001</t>
  </si>
  <si>
    <t xml:space="preserve">Montáž spínač  1-jednopólový prostředí normální se zapojením vodičů</t>
  </si>
  <si>
    <t xml:space="preserve">1785758368</t>
  </si>
  <si>
    <t xml:space="preserve">115</t>
  </si>
  <si>
    <t xml:space="preserve">34535025</t>
  </si>
  <si>
    <t xml:space="preserve">přístroj spínače zápustného jednopólového, s krytem, řazení 1, IP44, šroubové svorky</t>
  </si>
  <si>
    <t xml:space="preserve">-278697902</t>
  </si>
  <si>
    <t xml:space="preserve">116</t>
  </si>
  <si>
    <t xml:space="preserve">741310021</t>
  </si>
  <si>
    <t xml:space="preserve">Montáž přepínač prostředí normální se zapojením vodičů</t>
  </si>
  <si>
    <t xml:space="preserve">896306177</t>
  </si>
  <si>
    <t xml:space="preserve">117</t>
  </si>
  <si>
    <t xml:space="preserve">34535073</t>
  </si>
  <si>
    <t xml:space="preserve">přepínač zapuštěný bezšroubové svorky</t>
  </si>
  <si>
    <t xml:space="preserve">1570435281</t>
  </si>
  <si>
    <t xml:space="preserve">118</t>
  </si>
  <si>
    <t xml:space="preserve">741311021</t>
  </si>
  <si>
    <t xml:space="preserve">Montáž přípojka sporáková s doutnavkou se zapojením vodičů</t>
  </si>
  <si>
    <t xml:space="preserve">2105878580</t>
  </si>
  <si>
    <t xml:space="preserve">119</t>
  </si>
  <si>
    <t xml:space="preserve">345363981</t>
  </si>
  <si>
    <t xml:space="preserve">spínač zapuštěný trojpólový páčkový se signalizační doutnavkou, řazení 3S, 25A, 400V, IP55, šroubové svorky</t>
  </si>
  <si>
    <t xml:space="preserve">-674616754</t>
  </si>
  <si>
    <t xml:space="preserve">120</t>
  </si>
  <si>
    <t xml:space="preserve">741311803</t>
  </si>
  <si>
    <t xml:space="preserve">Demontáž spínačů nástěnných normálních do 10 A bezšroubových bez zachování funkčnosti do 2 svorek</t>
  </si>
  <si>
    <t xml:space="preserve">483961172</t>
  </si>
  <si>
    <t xml:space="preserve">121</t>
  </si>
  <si>
    <t xml:space="preserve">741313001</t>
  </si>
  <si>
    <t xml:space="preserve">Montáž zásuvka (polo)zapuštěná bezšroubové připojení 2P+PE se zapojením vodičů</t>
  </si>
  <si>
    <t xml:space="preserve">-1437132990</t>
  </si>
  <si>
    <t xml:space="preserve">122</t>
  </si>
  <si>
    <t xml:space="preserve">34555241</t>
  </si>
  <si>
    <t xml:space="preserve">přístroj zásuvky zápuštěné jednonásobné</t>
  </si>
  <si>
    <t xml:space="preserve">-1074993707</t>
  </si>
  <si>
    <t xml:space="preserve">123</t>
  </si>
  <si>
    <t xml:space="preserve">741313003</t>
  </si>
  <si>
    <t xml:space="preserve">Montáž zásuvka (polo)zapuštěná bezšroubové připojení 2x(2P+PE) dvojnásobná se zapojením vodičů</t>
  </si>
  <si>
    <t xml:space="preserve">-1882572577</t>
  </si>
  <si>
    <t xml:space="preserve">124</t>
  </si>
  <si>
    <t xml:space="preserve">34555242</t>
  </si>
  <si>
    <t xml:space="preserve">zásuvka zápuštěná dvojnásobná, šikmá</t>
  </si>
  <si>
    <t xml:space="preserve">390026162</t>
  </si>
  <si>
    <t xml:space="preserve">125</t>
  </si>
  <si>
    <t xml:space="preserve">741315813</t>
  </si>
  <si>
    <t xml:space="preserve">Demontáž zásuvek domovních normální prostředí do 16A zapuštěných bezšroubových bez zachování funkčnosti 2P+PE</t>
  </si>
  <si>
    <t xml:space="preserve">319007248</t>
  </si>
  <si>
    <t xml:space="preserve">126</t>
  </si>
  <si>
    <t xml:space="preserve">741330335</t>
  </si>
  <si>
    <t xml:space="preserve">Montáž ovladač tlačítkový vestavný-objímka se žárovkou</t>
  </si>
  <si>
    <t xml:space="preserve">1864003879</t>
  </si>
  <si>
    <t xml:space="preserve">127</t>
  </si>
  <si>
    <t xml:space="preserve">34512200</t>
  </si>
  <si>
    <t xml:space="preserve">objímka žárovky E14 svorcová 1253-040 termoplast</t>
  </si>
  <si>
    <t xml:space="preserve">-1542746769</t>
  </si>
  <si>
    <t xml:space="preserve">128</t>
  </si>
  <si>
    <t xml:space="preserve">34774102</t>
  </si>
  <si>
    <t xml:space="preserve">žárovka LED E27/6W</t>
  </si>
  <si>
    <t xml:space="preserve">444100994</t>
  </si>
  <si>
    <t xml:space="preserve">129</t>
  </si>
  <si>
    <t xml:space="preserve">741370002</t>
  </si>
  <si>
    <t xml:space="preserve">Montáž svítidlo žárovkové bytové stropní přisazené 1 zdroj se sklem</t>
  </si>
  <si>
    <t xml:space="preserve">-1101531873</t>
  </si>
  <si>
    <t xml:space="preserve">130</t>
  </si>
  <si>
    <t xml:space="preserve">3481-pc  3</t>
  </si>
  <si>
    <t xml:space="preserve">interiérové stropní/nástěnné svítidlo IP 20, s jedním zdrojem, včetně světelného zdroje a recyklačních poplatků do vlhkého prostoru</t>
  </si>
  <si>
    <t xml:space="preserve">-1426866152</t>
  </si>
  <si>
    <t xml:space="preserve">131</t>
  </si>
  <si>
    <t xml:space="preserve">3481-pc  4</t>
  </si>
  <si>
    <t xml:space="preserve">interiérové stropní/nástěnné svítidlo IP 54, s jedním zdrojem, včetně světelného zdroje a recyklačních poplatků</t>
  </si>
  <si>
    <t xml:space="preserve">348725618</t>
  </si>
  <si>
    <t xml:space="preserve">132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</si>
  <si>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</si>
  <si>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</si>
  <si>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-1753015920</t>
  </si>
  <si>
    <t xml:space="preserve">133</t>
  </si>
  <si>
    <t xml:space="preserve">741810001R</t>
  </si>
  <si>
    <t xml:space="preserve">Celková prohlídka elektrického rozvodu a zařízení do 100 000,- Kč včetně revize,liniové schema rozvaděče,štítek výrobce rozváděče a výpočet oteplení rozvaděče.</t>
  </si>
  <si>
    <t xml:space="preserve">-2066144735</t>
  </si>
  <si>
    <t xml:space="preserve">134</t>
  </si>
  <si>
    <t xml:space="preserve">741811011</t>
  </si>
  <si>
    <t xml:space="preserve">Kontrola rozvaděč nn silový hmotnosti do 200 kg</t>
  </si>
  <si>
    <t xml:space="preserve">-809355735</t>
  </si>
  <si>
    <t xml:space="preserve">135</t>
  </si>
  <si>
    <t xml:space="preserve">7419-pc 5</t>
  </si>
  <si>
    <t xml:space="preserve">Pomocný instalační materiál (svorky, sádra, pásky, aj.)</t>
  </si>
  <si>
    <t xml:space="preserve">671128685</t>
  </si>
  <si>
    <t xml:space="preserve">136</t>
  </si>
  <si>
    <t xml:space="preserve">7419-pc 6</t>
  </si>
  <si>
    <t xml:space="preserve">Označení bytového rozvaděče, bude mít vylepenou výstražnou tabulku,bude popis obvodů, označení vodičů PE a N v rozvaděči</t>
  </si>
  <si>
    <t xml:space="preserve">-606734730</t>
  </si>
  <si>
    <t xml:space="preserve">137</t>
  </si>
  <si>
    <t xml:space="preserve">998741212</t>
  </si>
  <si>
    <t xml:space="preserve">Přesun hmot procentní pro silnoproud s omezením mechanizace v objektech v přes 6 do 12 m</t>
  </si>
  <si>
    <t xml:space="preserve">-139530898</t>
  </si>
  <si>
    <t xml:space="preserve">763</t>
  </si>
  <si>
    <t xml:space="preserve">Konstrukce suché výstavby</t>
  </si>
  <si>
    <t xml:space="preserve">138</t>
  </si>
  <si>
    <t xml:space="preserve">763164532</t>
  </si>
  <si>
    <t xml:space="preserve">SDK obklad kcí tvaru L š do 0,8 m desky 1xA 15</t>
  </si>
  <si>
    <t xml:space="preserve">1608494840</t>
  </si>
  <si>
    <t xml:space="preserve">139</t>
  </si>
  <si>
    <t xml:space="preserve">998763211</t>
  </si>
  <si>
    <t xml:space="preserve">Přesun hmot procentní pro dřevostavby s omezením mechanizace v objektech v přes 6 do 12 m</t>
  </si>
  <si>
    <t xml:space="preserve">-1471893194</t>
  </si>
  <si>
    <t xml:space="preserve">766</t>
  </si>
  <si>
    <t xml:space="preserve">Konstrukce truhlářské</t>
  </si>
  <si>
    <t xml:space="preserve">140</t>
  </si>
  <si>
    <t xml:space="preserve">766491851</t>
  </si>
  <si>
    <t xml:space="preserve">Demontáž prahů dveří jednokřídlových</t>
  </si>
  <si>
    <t xml:space="preserve">1937822343</t>
  </si>
  <si>
    <t xml:space="preserve">141</t>
  </si>
  <si>
    <t xml:space="preserve">766695213</t>
  </si>
  <si>
    <t xml:space="preserve">Montáž truhlářských prahů dveří jednokřídlových š přes 10 cm (nebo přechodové lišty)</t>
  </si>
  <si>
    <t xml:space="preserve">1704095432</t>
  </si>
  <si>
    <t xml:space="preserve">142</t>
  </si>
  <si>
    <t xml:space="preserve">61187141</t>
  </si>
  <si>
    <t xml:space="preserve">práh dveřní dřevěný dubový tl 20mm dl 720-920mm š 150mm vč.nátěru (nebo přech.lišty)</t>
  </si>
  <si>
    <t xml:space="preserve">2075686219</t>
  </si>
  <si>
    <t xml:space="preserve">143</t>
  </si>
  <si>
    <t xml:space="preserve">766-pc 1</t>
  </si>
  <si>
    <t xml:space="preserve">Oprava dveří, zárubně-dveře 700/1950mm plné do obložkové zárubně včetně výměny kování, klik, zámku a větrací mřížky m.č.2,3</t>
  </si>
  <si>
    <t xml:space="preserve">1830583908</t>
  </si>
  <si>
    <t xml:space="preserve">144</t>
  </si>
  <si>
    <t xml:space="preserve">766-pc 1a</t>
  </si>
  <si>
    <t xml:space="preserve">Oprava dveří, zárubně-dveře 700-900/1970mm plné do obložkové zárubně včetně výměny kování, klik, zámku-m.č. 5, 6, 7,7-8</t>
  </si>
  <si>
    <t xml:space="preserve">-1585668818</t>
  </si>
  <si>
    <t xml:space="preserve">145</t>
  </si>
  <si>
    <t xml:space="preserve">766-pc 2</t>
  </si>
  <si>
    <t xml:space="preserve">m.č.4-oprava  zárubně 700/1970mm </t>
  </si>
  <si>
    <t xml:space="preserve">-1919998270</t>
  </si>
  <si>
    <t xml:space="preserve">146</t>
  </si>
  <si>
    <t xml:space="preserve">766-pc 3</t>
  </si>
  <si>
    <t xml:space="preserve">05,08-oprava dveří, zárubně-dveře 800/1950mm prosklenéné do obložkové zárubně včetně opravy kování, klik, zámku nebo výměny</t>
  </si>
  <si>
    <t xml:space="preserve">-144171344</t>
  </si>
  <si>
    <t xml:space="preserve">147</t>
  </si>
  <si>
    <t xml:space="preserve">766-pc 4</t>
  </si>
  <si>
    <t xml:space="preserve">Oprava dveří, zárubně 900/1970mm prosklené, do obložkové zárubně včetně výměny zasklení, kování, klik, zámku</t>
  </si>
  <si>
    <t xml:space="preserve">1718220484</t>
  </si>
  <si>
    <t xml:space="preserve">148</t>
  </si>
  <si>
    <t xml:space="preserve">766-pc 5</t>
  </si>
  <si>
    <t xml:space="preserve">Replika okenního křídla a oprava rámu okeního- ve spíži</t>
  </si>
  <si>
    <t xml:space="preserve">1604376108</t>
  </si>
  <si>
    <t xml:space="preserve">149</t>
  </si>
  <si>
    <t xml:space="preserve">766-pc 6</t>
  </si>
  <si>
    <t xml:space="preserve">Vyčištění, seřízení oken a balkonových dveří</t>
  </si>
  <si>
    <t xml:space="preserve">311210814</t>
  </si>
  <si>
    <t xml:space="preserve">150</t>
  </si>
  <si>
    <t xml:space="preserve">766-pc 7</t>
  </si>
  <si>
    <t xml:space="preserve">Replika okenního  parapetu včetně zapravení </t>
  </si>
  <si>
    <t xml:space="preserve">-295312608</t>
  </si>
  <si>
    <t xml:space="preserve">151</t>
  </si>
  <si>
    <t xml:space="preserve">766-pc 8</t>
  </si>
  <si>
    <t xml:space="preserve">Replika vstupních dveří včetně výměny kování, klika-koule, bezpečn.zámku, oprava zárubně a přebroušení prahu</t>
  </si>
  <si>
    <t xml:space="preserve">218245390</t>
  </si>
  <si>
    <t xml:space="preserve">152</t>
  </si>
  <si>
    <t xml:space="preserve">766-pc 9</t>
  </si>
  <si>
    <t xml:space="preserve">D+m  kuchyňské linky 260+70cm (včetně zabudovaného sporáku-zvlášt cena) včetně digestoře, dřezu, stojánkové baterie, osvětlení ze spodu-viz TZ</t>
  </si>
  <si>
    <t xml:space="preserve">-1832660387</t>
  </si>
  <si>
    <t xml:space="preserve">153</t>
  </si>
  <si>
    <t xml:space="preserve">76-pc 10</t>
  </si>
  <si>
    <t xml:space="preserve">D+m mřížky z tahokovu cca 700/500mm na WC-přeměřit na stavbě</t>
  </si>
  <si>
    <t xml:space="preserve">-1684584465</t>
  </si>
  <si>
    <t xml:space="preserve">154</t>
  </si>
  <si>
    <t xml:space="preserve">998766212</t>
  </si>
  <si>
    <t xml:space="preserve">Přesun hmot procentní pro kce truhlářské s omezením mechanizace v objektech v přes 6 do 12 m</t>
  </si>
  <si>
    <t xml:space="preserve">1470269431</t>
  </si>
  <si>
    <t xml:space="preserve">771</t>
  </si>
  <si>
    <t xml:space="preserve">Podlahy z dlaždic</t>
  </si>
  <si>
    <t xml:space="preserve">155</t>
  </si>
  <si>
    <t xml:space="preserve">771111011</t>
  </si>
  <si>
    <t xml:space="preserve">Vysátí podkladu před pokládkou dlažby</t>
  </si>
  <si>
    <t xml:space="preserve">-1124453071</t>
  </si>
  <si>
    <t xml:space="preserve">"2,3,5"1,2+4,45+1,2</t>
  </si>
  <si>
    <t xml:space="preserve">156</t>
  </si>
  <si>
    <t xml:space="preserve">771121011</t>
  </si>
  <si>
    <t xml:space="preserve">Nátěr penetrační na podlahu</t>
  </si>
  <si>
    <t xml:space="preserve">-890758812</t>
  </si>
  <si>
    <t xml:space="preserve">157</t>
  </si>
  <si>
    <t xml:space="preserve">771151012</t>
  </si>
  <si>
    <t xml:space="preserve">Samonivelační stěrka podlah pevnosti 20 MPa tl přes 3 do 5 mm</t>
  </si>
  <si>
    <t xml:space="preserve">403652042</t>
  </si>
  <si>
    <t xml:space="preserve">158</t>
  </si>
  <si>
    <t xml:space="preserve">771474113</t>
  </si>
  <si>
    <t xml:space="preserve">Montáž soklů z dlaždic keramických rovných lepených cementovým flexibilním lepidlem v přes 90 do 120 mm</t>
  </si>
  <si>
    <t xml:space="preserve">-1791695908</t>
  </si>
  <si>
    <t xml:space="preserve">"5"(0,9+1,3)*2</t>
  </si>
  <si>
    <t xml:space="preserve">159</t>
  </si>
  <si>
    <t xml:space="preserve">771574413</t>
  </si>
  <si>
    <t xml:space="preserve">Montáž podlah keramických hladkých lepených cementovým flexibilním lepidlem přes 2 do 4 ks/m2</t>
  </si>
  <si>
    <t xml:space="preserve">-713615528</t>
  </si>
  <si>
    <t xml:space="preserve">59761136</t>
  </si>
  <si>
    <t xml:space="preserve">dlažba keramická slinutá mrazuvzdorná povrch hladký/lesklý tl do 10mm přes 2 do 4ks/m2 600/600-barva béžová</t>
  </si>
  <si>
    <t xml:space="preserve">-545363406</t>
  </si>
  <si>
    <t xml:space="preserve">6,85+4,4*0,1</t>
  </si>
  <si>
    <t xml:space="preserve">7,29*1,15 'Přepočtené koeficientem množství</t>
  </si>
  <si>
    <t xml:space="preserve">161</t>
  </si>
  <si>
    <t xml:space="preserve">771577211</t>
  </si>
  <si>
    <t xml:space="preserve">Příplatek k montáži podlah keramických lepených cementovým flexibilním lepidlem za plochu do 5 m2</t>
  </si>
  <si>
    <t xml:space="preserve">1904541476</t>
  </si>
  <si>
    <t xml:space="preserve">162</t>
  </si>
  <si>
    <t xml:space="preserve">771591112</t>
  </si>
  <si>
    <t xml:space="preserve">Izolace pod dlažbu nátěrem nebo stěrkou ve dvou vrstvách</t>
  </si>
  <si>
    <t xml:space="preserve">521621912</t>
  </si>
  <si>
    <t xml:space="preserve">1,0*1,4</t>
  </si>
  <si>
    <t xml:space="preserve">1,75*2,8</t>
  </si>
  <si>
    <t xml:space="preserve">163</t>
  </si>
  <si>
    <t xml:space="preserve">998771202</t>
  </si>
  <si>
    <t xml:space="preserve">Přesun hmot procentní pro podlahy z dlaždic v objektech v přes 6 do 12 m</t>
  </si>
  <si>
    <t xml:space="preserve">2122186498</t>
  </si>
  <si>
    <t xml:space="preserve">776</t>
  </si>
  <si>
    <t xml:space="preserve">Podlahy povlakové</t>
  </si>
  <si>
    <t xml:space="preserve">164</t>
  </si>
  <si>
    <t xml:space="preserve">776111116</t>
  </si>
  <si>
    <t xml:space="preserve">Odstranění zbytků lepidla z podkladu povlakových podlah broušením</t>
  </si>
  <si>
    <t xml:space="preserve">1091979870</t>
  </si>
  <si>
    <t xml:space="preserve">165</t>
  </si>
  <si>
    <t xml:space="preserve">776111311</t>
  </si>
  <si>
    <t xml:space="preserve">Vysátí podkladu povlakových podlah</t>
  </si>
  <si>
    <t xml:space="preserve">1613602245</t>
  </si>
  <si>
    <t xml:space="preserve">166</t>
  </si>
  <si>
    <t xml:space="preserve">776121112</t>
  </si>
  <si>
    <t xml:space="preserve">Vodou ředitelná penetrace savého podkladu povlakových podlah</t>
  </si>
  <si>
    <t xml:space="preserve">-1986718631</t>
  </si>
  <si>
    <t xml:space="preserve">167</t>
  </si>
  <si>
    <t xml:space="preserve">776131111</t>
  </si>
  <si>
    <t xml:space="preserve">Vyztužení podkladu povlakových podlah armovacím pletivem ze skelných vláken</t>
  </si>
  <si>
    <t xml:space="preserve">711987362</t>
  </si>
  <si>
    <t xml:space="preserve">168</t>
  </si>
  <si>
    <t xml:space="preserve">776141112</t>
  </si>
  <si>
    <t xml:space="preserve">Stěrka podlahová nivelační pro vyrovnání podkladu povlakových podlah pevnosti 20 MPa tl přes 3 do 5 mm</t>
  </si>
  <si>
    <t xml:space="preserve">506232052</t>
  </si>
  <si>
    <t xml:space="preserve">169</t>
  </si>
  <si>
    <t xml:space="preserve">776201814</t>
  </si>
  <si>
    <t xml:space="preserve">Demontáž povlakových podlahovin volně položených podlepených páskou</t>
  </si>
  <si>
    <t xml:space="preserve">903800192</t>
  </si>
  <si>
    <t xml:space="preserve">"1, 4, 6, 7, 8 "17,9+5,2+11,2+22,1+21,9</t>
  </si>
  <si>
    <t xml:space="preserve">170</t>
  </si>
  <si>
    <t xml:space="preserve">776221111</t>
  </si>
  <si>
    <t xml:space="preserve">Lepení pásů z PVC standardním lepidlem</t>
  </si>
  <si>
    <t xml:space="preserve">-1648866031</t>
  </si>
  <si>
    <t xml:space="preserve">171</t>
  </si>
  <si>
    <t xml:space="preserve">28412245</t>
  </si>
  <si>
    <t xml:space="preserve">krytina podlahová heterogenní š 1,5m tl 2mm</t>
  </si>
  <si>
    <t xml:space="preserve">2147311589</t>
  </si>
  <si>
    <t xml:space="preserve">78,3*1,1 'Přepočtené koeficientem množství</t>
  </si>
  <si>
    <t xml:space="preserve">172</t>
  </si>
  <si>
    <t xml:space="preserve">776223112R</t>
  </si>
  <si>
    <t xml:space="preserve">Spoj povlakových podlahovin z PVC svařováním za studena</t>
  </si>
  <si>
    <t xml:space="preserve">1617658762</t>
  </si>
  <si>
    <t xml:space="preserve">3+4,4+4,5+1,6+0,9*5</t>
  </si>
  <si>
    <t xml:space="preserve">173</t>
  </si>
  <si>
    <t xml:space="preserve">776421111R</t>
  </si>
  <si>
    <t xml:space="preserve">Montáž a dod.obvodových lišt lepením</t>
  </si>
  <si>
    <t xml:space="preserve">81513021</t>
  </si>
  <si>
    <t xml:space="preserve">(6,55+5,95+0,3)*2</t>
  </si>
  <si>
    <t xml:space="preserve">(1,91+2,7)*2</t>
  </si>
  <si>
    <t xml:space="preserve">(4,4+4,95)*2*2</t>
  </si>
  <si>
    <t xml:space="preserve">(4,35+2,85)*2</t>
  </si>
  <si>
    <t xml:space="preserve">174</t>
  </si>
  <si>
    <t xml:space="preserve">998776212</t>
  </si>
  <si>
    <t xml:space="preserve">Přesun hmot procentní pro podlahy povlakové s omezením mechanizace v objektech v přes 6 do 12 m</t>
  </si>
  <si>
    <t xml:space="preserve">1077967617</t>
  </si>
  <si>
    <t xml:space="preserve">781</t>
  </si>
  <si>
    <t xml:space="preserve">Dokončovací práce - obklady</t>
  </si>
  <si>
    <t xml:space="preserve">175</t>
  </si>
  <si>
    <t xml:space="preserve">781121011</t>
  </si>
  <si>
    <t xml:space="preserve">Nátěr penetrační na stěnu</t>
  </si>
  <si>
    <t xml:space="preserve">1284081763</t>
  </si>
  <si>
    <t xml:space="preserve">"2"(0,9+1,3)*2*2,1-0,7*2,0</t>
  </si>
  <si>
    <t xml:space="preserve">"3"(1,65+2,7)*2*2,1-0,7*2,0</t>
  </si>
  <si>
    <t xml:space="preserve">"4"(2,7+1,4)*0,6+0,3*0,6</t>
  </si>
  <si>
    <t xml:space="preserve">781131112</t>
  </si>
  <si>
    <t xml:space="preserve">Izolace pod obklad nátěrem nebo stěrkou ve dvou vrstvách</t>
  </si>
  <si>
    <t xml:space="preserve">-1555078521</t>
  </si>
  <si>
    <t xml:space="preserve">(1,65+0,7+1,3)*2,0</t>
  </si>
  <si>
    <t xml:space="preserve">177</t>
  </si>
  <si>
    <t xml:space="preserve">781472214</t>
  </si>
  <si>
    <t xml:space="preserve">Montáž obkladů keramických hladkých lepených cementovým flexibilním lepidlem přes 4 do 6 ks/m2</t>
  </si>
  <si>
    <t xml:space="preserve">1874776610</t>
  </si>
  <si>
    <t xml:space="preserve">178</t>
  </si>
  <si>
    <t xml:space="preserve">59761707</t>
  </si>
  <si>
    <t xml:space="preserve">obklad keramický nemrazuvzdorný povrch hladký/lesklý tl do 10mm přes 4 do 6ks/m2 600/300mm barva béžová</t>
  </si>
  <si>
    <t xml:space="preserve">-1806977268</t>
  </si>
  <si>
    <t xml:space="preserve">27,35*1,15 'Přepočtené koeficientem množství</t>
  </si>
  <si>
    <t xml:space="preserve">179</t>
  </si>
  <si>
    <t xml:space="preserve">781472291</t>
  </si>
  <si>
    <t xml:space="preserve">Příplatek k montáži obkladů keramických lepených cementovým flexibilním lepidlem za plochu do 10 m2</t>
  </si>
  <si>
    <t xml:space="preserve">1461931648</t>
  </si>
  <si>
    <t xml:space="preserve">180</t>
  </si>
  <si>
    <t xml:space="preserve">998781212</t>
  </si>
  <si>
    <t xml:space="preserve">Přesun hmot procentní pro obklady keramické s omezením mechanizace v objektech v přes 6 do 12 m</t>
  </si>
  <si>
    <t xml:space="preserve">317470772</t>
  </si>
  <si>
    <t xml:space="preserve">783</t>
  </si>
  <si>
    <t xml:space="preserve">Dokončovací práce - nátěry</t>
  </si>
  <si>
    <t xml:space="preserve">181</t>
  </si>
  <si>
    <t xml:space="preserve">783106801</t>
  </si>
  <si>
    <t xml:space="preserve">Odstranění nátěrů z truhlářských konstrukcí obroušením</t>
  </si>
  <si>
    <t xml:space="preserve">-2010405707</t>
  </si>
  <si>
    <t xml:space="preserve">0,8*2,1*2*3+(2,1*2+0,7)*0,5*4</t>
  </si>
  <si>
    <t xml:space="preserve">0,9*2,1*2*1+(2,1*2+0,8)*0,5*1</t>
  </si>
  <si>
    <t xml:space="preserve">1,0*2,1*2*3+(2,1*2+0,9)*0,5*3</t>
  </si>
  <si>
    <t xml:space="preserve">(2,4*2+1,35)*0,8+0,5*1,35</t>
  </si>
  <si>
    <t xml:space="preserve">(0,7+1,3)*2*0,25</t>
  </si>
  <si>
    <t xml:space="preserve">182</t>
  </si>
  <si>
    <t xml:space="preserve">783114101</t>
  </si>
  <si>
    <t xml:space="preserve">Základní jednonásobný syntetický nátěr truhlářských konstrukcí</t>
  </si>
  <si>
    <t xml:space="preserve">-1865279028</t>
  </si>
  <si>
    <t xml:space="preserve">183</t>
  </si>
  <si>
    <t xml:space="preserve">783117101</t>
  </si>
  <si>
    <t xml:space="preserve">Krycí jednonásobný syntetický nátěr truhlářských konstrukcí 2x-barva perlová bílá polo mat</t>
  </si>
  <si>
    <t xml:space="preserve">96826092</t>
  </si>
  <si>
    <t xml:space="preserve">184</t>
  </si>
  <si>
    <t xml:space="preserve">783122131</t>
  </si>
  <si>
    <t xml:space="preserve">Plošné (plné) tmelení truhlářských konstrukcí včetně přebroušení disperzním tmelem</t>
  </si>
  <si>
    <t xml:space="preserve">-269688175</t>
  </si>
  <si>
    <t xml:space="preserve">185</t>
  </si>
  <si>
    <t xml:space="preserve">783-pc 1</t>
  </si>
  <si>
    <t xml:space="preserve">Nátěr trub a očištění radiátorů </t>
  </si>
  <si>
    <t xml:space="preserve">kompl</t>
  </si>
  <si>
    <t xml:space="preserve">-1549059930</t>
  </si>
  <si>
    <t xml:space="preserve">784</t>
  </si>
  <si>
    <t xml:space="preserve">Dokončovací práce - malby a tapety</t>
  </si>
  <si>
    <t xml:space="preserve">186</t>
  </si>
  <si>
    <t xml:space="preserve">784121001</t>
  </si>
  <si>
    <t xml:space="preserve">Oškrabání malby v místnostech v do 3,80 m</t>
  </si>
  <si>
    <t xml:space="preserve">1591662187</t>
  </si>
  <si>
    <t xml:space="preserve">"1"(6,55+0,9+5,92+0,4)*2*3,0</t>
  </si>
  <si>
    <t xml:space="preserve">"2"(0,9+1,29)*2*1,0+4</t>
  </si>
  <si>
    <t xml:space="preserve">"3"(1,65+2,7)*2*1,0+4</t>
  </si>
  <si>
    <t xml:space="preserve">"5"(0,9+1,3)*2*2,1</t>
  </si>
  <si>
    <t xml:space="preserve">"6"(2,45+4,35*2+2,9+0,2)*3,0</t>
  </si>
  <si>
    <t xml:space="preserve">"7"(4,4+5,0)*2*3,0</t>
  </si>
  <si>
    <t xml:space="preserve">"8"(4,4+5,0)*2*3,0</t>
  </si>
  <si>
    <t xml:space="preserve">187</t>
  </si>
  <si>
    <t xml:space="preserve">784121011</t>
  </si>
  <si>
    <t xml:space="preserve">Rozmývání podkladu po oškrabání malby v místnostech v do 3,80 m</t>
  </si>
  <si>
    <t xml:space="preserve">2017430394</t>
  </si>
  <si>
    <t xml:space="preserve">188</t>
  </si>
  <si>
    <t xml:space="preserve">784151011</t>
  </si>
  <si>
    <t xml:space="preserve">Dvojnásobné izolování vodou ředitelnými barvami v místnostech v do 3,80 m</t>
  </si>
  <si>
    <t xml:space="preserve">-1549120532</t>
  </si>
  <si>
    <t xml:space="preserve">189</t>
  </si>
  <si>
    <t xml:space="preserve">784181111</t>
  </si>
  <si>
    <t xml:space="preserve">Základní silikátová jednonásobná bezbarvá penetrace podkladu v místnostech v do 3,80 m</t>
  </si>
  <si>
    <t xml:space="preserve">2128228302</t>
  </si>
  <si>
    <t xml:space="preserve">190</t>
  </si>
  <si>
    <t xml:space="preserve">784221101</t>
  </si>
  <si>
    <t xml:space="preserve">Dvojnásobné bílé malby ze směsí za sucha dobře otěruvzdorných v místnostech do 3,80 m</t>
  </si>
  <si>
    <t xml:space="preserve">-1298723067</t>
  </si>
  <si>
    <t xml:space="preserve">HZS</t>
  </si>
  <si>
    <t xml:space="preserve">Hodinové zúčtovací sazby</t>
  </si>
  <si>
    <t xml:space="preserve">191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</si>
  <si>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</si>
  <si>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</si>
  <si>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</si>
  <si>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</si>
  <si>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1384489978</t>
  </si>
  <si>
    <t xml:space="preserve">"drobné pomocné instalatérské práce"7</t>
  </si>
  <si>
    <t xml:space="preserve">192</t>
  </si>
  <si>
    <t xml:space="preserve">HZS2221</t>
  </si>
  <si>
    <t xml:space="preserve">Hodinová zúčtovací sazba topenář</t>
  </si>
  <si>
    <t xml:space="preserve">-1746276846</t>
  </si>
  <si>
    <t xml:space="preserve">"drobné pomocné topenářské práce"6</t>
  </si>
  <si>
    <t xml:space="preserve">193</t>
  </si>
  <si>
    <t xml:space="preserve">HZS2231</t>
  </si>
  <si>
    <t xml:space="preserve">Hodinová zúčtovací sazba elektrikář</t>
  </si>
  <si>
    <t xml:space="preserve">1013859475</t>
  </si>
  <si>
    <t xml:space="preserve">"vyhledání nápojných míst, prohlídka systému"2</t>
  </si>
  <si>
    <t xml:space="preserve">"drobné pomocné elektromontážní práce"6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</si>
  <si>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</si>
  <si>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</si>
  <si>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</si>
  <si>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</si>
  <si>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194</t>
  </si>
  <si>
    <t xml:space="preserve">030001000</t>
  </si>
  <si>
    <t xml:space="preserve">Zařízení staveniště 1%</t>
  </si>
  <si>
    <t xml:space="preserve">1024</t>
  </si>
  <si>
    <t xml:space="preserve">-475036632</t>
  </si>
  <si>
    <t xml:space="preserve">VRN6</t>
  </si>
  <si>
    <t xml:space="preserve">Územní vlivy</t>
  </si>
  <si>
    <t xml:space="preserve">195</t>
  </si>
  <si>
    <t xml:space="preserve">060001000</t>
  </si>
  <si>
    <t xml:space="preserve">Územní vlivy 3,2%</t>
  </si>
  <si>
    <t xml:space="preserve">54351242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</si>
</sst>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367200</xdr:colOff>
      <xdr:row>5</xdr:row>
      <xdr:rowOff>468360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560" y="720000"/>
          <a:ext cx="1033920" cy="937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175680</xdr:colOff>
      <xdr:row>84</xdr:row>
      <xdr:rowOff>468720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800" y="13396680"/>
          <a:ext cx="1128240" cy="10260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6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7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tru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true" hidden="true" outlineLevel="0" max="91" min="71" style="1" width="9.34"/>
  </cols>
  <sheetData>
    <row r="1" customFormat="false" ht="12.8" hidden="false" customHeight="false" outlineLevel="0" collapsed="false">
      <c r="A1" s="2" t="s">
        <v>0</v>
      </c>
      <c r="AZ1" s="2"/>
      <c r="BA1" s="2" t="s">
        <v>1</v>
      </c>
      <c r="BB1" s="2"/>
      <c r="BT1" s="2" t="s">
        <v>2</v>
      </c>
      <c r="BU1" s="2" t="s">
        <v>2</v>
      </c>
      <c r="BV1" s="2" t="s">
        <v>3</v>
      </c>
    </row>
    <row r="2" customFormat="false" ht="36.95" hidden="false" customHeight="true" outlineLevel="0" collapsed="false">
      <c r="AR2" s="3" t="s">
        <v>4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5</v>
      </c>
      <c r="BT2" s="4" t="s">
        <v>6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5</v>
      </c>
      <c r="BT3" s="4" t="s">
        <v>7</v>
      </c>
    </row>
    <row r="4" customFormat="false" ht="24.95" hidden="false" customHeight="true" outlineLevel="0" collapsed="false">
      <c r="B4" s="7"/>
      <c r="D4" s="8" t="s">
        <v>8</v>
      </c>
      <c r="AR4" s="7"/>
      <c r="AS4" s="9" t="s">
        <v>9</v>
      </c>
      <c r="BE4" s="10" t="s">
        <v>10</v>
      </c>
      <c r="BS4" s="4" t="s">
        <v>11</v>
      </c>
    </row>
    <row r="5" customFormat="false" ht="12" hidden="false" customHeight="true" outlineLevel="0" collapsed="false">
      <c r="B5" s="7"/>
      <c r="D5" s="11" t="s">
        <v>12</v>
      </c>
      <c r="K5" s="12" t="s">
        <v>13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R5" s="7"/>
      <c r="BE5" s="13" t="s">
        <v>14</v>
      </c>
      <c r="BS5" s="4" t="s">
        <v>5</v>
      </c>
    </row>
    <row r="6" customFormat="false" ht="36.95" hidden="false" customHeight="true" outlineLevel="0" collapsed="false">
      <c r="B6" s="7"/>
      <c r="D6" s="14" t="s">
        <v>15</v>
      </c>
      <c r="K6" s="15" t="s">
        <v>16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R6" s="7"/>
      <c r="BE6" s="13"/>
      <c r="BS6" s="4" t="s">
        <v>5</v>
      </c>
    </row>
    <row r="7" customFormat="false" ht="12" hidden="false" customHeight="true" outlineLevel="0" collapsed="false">
      <c r="B7" s="7"/>
      <c r="D7" s="16" t="s">
        <v>17</v>
      </c>
      <c r="K7" s="17"/>
      <c r="AK7" s="16" t="s">
        <v>18</v>
      </c>
      <c r="AN7" s="17"/>
      <c r="AR7" s="7"/>
      <c r="BE7" s="13"/>
      <c r="BS7" s="4" t="s">
        <v>5</v>
      </c>
    </row>
    <row r="8" customFormat="false" ht="12" hidden="false" customHeight="true" outlineLevel="0" collapsed="false">
      <c r="B8" s="7"/>
      <c r="D8" s="16" t="s">
        <v>19</v>
      </c>
      <c r="K8" s="17" t="s">
        <v>20</v>
      </c>
      <c r="AK8" s="16" t="s">
        <v>21</v>
      </c>
      <c r="AN8" s="18" t="s">
        <v>22</v>
      </c>
      <c r="AR8" s="7"/>
      <c r="BE8" s="13"/>
      <c r="BS8" s="4" t="s">
        <v>5</v>
      </c>
    </row>
    <row r="9" customFormat="false" ht="14.4" hidden="false" customHeight="true" outlineLevel="0" collapsed="false">
      <c r="B9" s="7"/>
      <c r="AR9" s="7"/>
      <c r="BE9" s="13"/>
      <c r="BS9" s="4" t="s">
        <v>5</v>
      </c>
    </row>
    <row r="10" customFormat="false" ht="12" hidden="false" customHeight="true" outlineLevel="0" collapsed="false">
      <c r="B10" s="7"/>
      <c r="D10" s="16" t="s">
        <v>23</v>
      </c>
      <c r="AK10" s="16" t="s">
        <v>24</v>
      </c>
      <c r="AN10" s="17"/>
      <c r="AR10" s="7"/>
      <c r="BE10" s="13"/>
      <c r="BS10" s="4" t="s">
        <v>5</v>
      </c>
    </row>
    <row r="11" customFormat="false" ht="18.5" hidden="false" customHeight="true" outlineLevel="0" collapsed="false">
      <c r="B11" s="7"/>
      <c r="E11" s="17" t="s">
        <v>25</v>
      </c>
      <c r="AK11" s="16" t="s">
        <v>26</v>
      </c>
      <c r="AN11" s="17"/>
      <c r="AR11" s="7"/>
      <c r="BE11" s="13"/>
      <c r="BS11" s="4" t="s">
        <v>5</v>
      </c>
    </row>
    <row r="12" customFormat="false" ht="6.95" hidden="false" customHeight="true" outlineLevel="0" collapsed="false">
      <c r="B12" s="7"/>
      <c r="AR12" s="7"/>
      <c r="BE12" s="13"/>
      <c r="BS12" s="4" t="s">
        <v>5</v>
      </c>
    </row>
    <row r="13" customFormat="false" ht="12" hidden="false" customHeight="true" outlineLevel="0" collapsed="false">
      <c r="B13" s="7"/>
      <c r="D13" s="16" t="s">
        <v>27</v>
      </c>
      <c r="AK13" s="16" t="s">
        <v>24</v>
      </c>
      <c r="AN13" s="19" t="s">
        <v>28</v>
      </c>
      <c r="AR13" s="7"/>
      <c r="BE13" s="13"/>
      <c r="BS13" s="4" t="s">
        <v>5</v>
      </c>
    </row>
    <row r="14" customFormat="false" ht="12.8" hidden="false" customHeight="false" outlineLevel="0" collapsed="false">
      <c r="B14" s="7"/>
      <c r="E14" s="20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26</v>
      </c>
      <c r="AN14" s="19" t="s">
        <v>28</v>
      </c>
      <c r="AR14" s="7"/>
      <c r="BE14" s="13"/>
      <c r="BS14" s="4" t="s">
        <v>5</v>
      </c>
    </row>
    <row r="15" customFormat="false" ht="6.95" hidden="false" customHeight="true" outlineLevel="0" collapsed="false">
      <c r="B15" s="7"/>
      <c r="AR15" s="7"/>
      <c r="BE15" s="13"/>
      <c r="BS15" s="4" t="s">
        <v>2</v>
      </c>
    </row>
    <row r="16" customFormat="false" ht="12" hidden="false" customHeight="true" outlineLevel="0" collapsed="false">
      <c r="B16" s="7"/>
      <c r="D16" s="16" t="s">
        <v>29</v>
      </c>
      <c r="AK16" s="16" t="s">
        <v>24</v>
      </c>
      <c r="AN16" s="17"/>
      <c r="AR16" s="7"/>
      <c r="BE16" s="13"/>
      <c r="BS16" s="4" t="s">
        <v>2</v>
      </c>
    </row>
    <row r="17" customFormat="false" ht="18.5" hidden="false" customHeight="true" outlineLevel="0" collapsed="false">
      <c r="B17" s="7"/>
      <c r="E17" s="17" t="s">
        <v>30</v>
      </c>
      <c r="AK17" s="16" t="s">
        <v>26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5</v>
      </c>
    </row>
    <row r="19" customFormat="false" ht="12" hidden="false" customHeight="true" outlineLevel="0" collapsed="false">
      <c r="B19" s="7"/>
      <c r="D19" s="16" t="s">
        <v>32</v>
      </c>
      <c r="AK19" s="16" t="s">
        <v>24</v>
      </c>
      <c r="AN19" s="17"/>
      <c r="AR19" s="7"/>
      <c r="BE19" s="13"/>
      <c r="BS19" s="4" t="s">
        <v>5</v>
      </c>
    </row>
    <row r="20" customFormat="false" ht="18.5" hidden="false" customHeight="true" outlineLevel="0" collapsed="false">
      <c r="B20" s="7"/>
      <c r="E20" s="17" t="s">
        <v>30</v>
      </c>
      <c r="AK20" s="16" t="s">
        <v>26</v>
      </c>
      <c r="AN20" s="17"/>
      <c r="AR20" s="7"/>
      <c r="BE20" s="13"/>
      <c r="BS20" s="4" t="s">
        <v>31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16.5" hidden="false" customHeight="true" outlineLevel="0" collapsed="false">
      <c r="B23" s="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8" customFormat="true" ht="25.9" hidden="false" customHeight="true" outlineLevel="0" collapsed="false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ROUND(AG94,2)</f>
        <v>0</v>
      </c>
      <c r="AL26" s="27"/>
      <c r="AM26" s="27"/>
      <c r="AN26" s="27"/>
      <c r="AO26" s="27"/>
      <c r="AP26" s="23"/>
      <c r="AQ26" s="23"/>
      <c r="AR26" s="24"/>
      <c r="BE26" s="13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35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36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37</v>
      </c>
      <c r="AL28" s="29"/>
      <c r="AM28" s="29"/>
      <c r="AN28" s="29"/>
      <c r="AO28" s="29"/>
      <c r="AP28" s="23"/>
      <c r="AQ28" s="23"/>
      <c r="AR28" s="24"/>
      <c r="BE28" s="13"/>
    </row>
    <row r="29" s="30" customFormat="true" ht="14.4" hidden="false" customHeight="true" outlineLevel="0" collapsed="false">
      <c r="B29" s="31"/>
      <c r="D29" s="16" t="s">
        <v>38</v>
      </c>
      <c r="F29" s="16" t="s">
        <v>39</v>
      </c>
      <c r="L29" s="32" t="n">
        <v>0.21</v>
      </c>
      <c r="M29" s="32"/>
      <c r="N29" s="32"/>
      <c r="O29" s="32"/>
      <c r="P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ROUND(AV94, 2)</f>
        <v>0</v>
      </c>
      <c r="AL29" s="33"/>
      <c r="AM29" s="33"/>
      <c r="AN29" s="33"/>
      <c r="AO29" s="33"/>
      <c r="AR29" s="31"/>
      <c r="BE29" s="13"/>
    </row>
    <row r="30" s="30" customFormat="true" ht="14.4" hidden="false" customHeight="true" outlineLevel="0" collapsed="false">
      <c r="B30" s="31"/>
      <c r="F30" s="16" t="s">
        <v>40</v>
      </c>
      <c r="L30" s="32" t="n">
        <v>0.12</v>
      </c>
      <c r="M30" s="32"/>
      <c r="N30" s="32"/>
      <c r="O30" s="32"/>
      <c r="P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ROUND(AW94, 2)</f>
        <v>0</v>
      </c>
      <c r="AL30" s="33"/>
      <c r="AM30" s="33"/>
      <c r="AN30" s="33"/>
      <c r="AO30" s="33"/>
      <c r="AR30" s="31"/>
      <c r="BE30" s="13"/>
    </row>
    <row r="31" s="30" customFormat="true" ht="14.4" hidden="true" customHeight="true" outlineLevel="0" collapsed="false">
      <c r="B31" s="31"/>
      <c r="F31" s="16" t="s">
        <v>41</v>
      </c>
      <c r="L31" s="32" t="n">
        <v>0.21</v>
      </c>
      <c r="M31" s="32"/>
      <c r="N31" s="32"/>
      <c r="O31" s="32"/>
      <c r="P31" s="32"/>
      <c r="W31" s="33" t="n">
        <f aca="false">ROUND(BB94,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3"/>
    </row>
    <row r="32" s="30" customFormat="true" ht="14.4" hidden="true" customHeight="true" outlineLevel="0" collapsed="false">
      <c r="B32" s="31"/>
      <c r="F32" s="16" t="s">
        <v>42</v>
      </c>
      <c r="L32" s="32" t="n">
        <v>0.12</v>
      </c>
      <c r="M32" s="32"/>
      <c r="N32" s="32"/>
      <c r="O32" s="32"/>
      <c r="P32" s="32"/>
      <c r="W32" s="33" t="n">
        <f aca="false">ROUND(BC94,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3"/>
    </row>
    <row r="33" s="30" customFormat="true" ht="14.4" hidden="true" customHeight="true" outlineLevel="0" collapsed="false">
      <c r="B33" s="31"/>
      <c r="F33" s="16" t="s">
        <v>43</v>
      </c>
      <c r="L33" s="32" t="n">
        <v>0</v>
      </c>
      <c r="M33" s="32"/>
      <c r="N33" s="32"/>
      <c r="O33" s="32"/>
      <c r="P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  <c r="BE33" s="13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3"/>
    </row>
    <row r="35" s="28" customFormat="true" ht="25.9" hidden="false" customHeight="true" outlineLevel="0" collapsed="false">
      <c r="A35" s="23"/>
      <c r="B35" s="24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38" t="s">
        <v>46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14.4" hidden="false" customHeight="true" outlineLevel="0" collapsed="false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customFormat="false" ht="14.4" hidden="false" customHeight="true" outlineLevel="0" collapsed="false">
      <c r="B38" s="7"/>
      <c r="AR38" s="7"/>
    </row>
    <row r="39" customFormat="false" ht="14.4" hidden="false" customHeight="true" outlineLevel="0" collapsed="false">
      <c r="B39" s="7"/>
      <c r="AR39" s="7"/>
    </row>
    <row r="40" customFormat="false" ht="14.4" hidden="false" customHeight="true" outlineLevel="0" collapsed="false">
      <c r="B40" s="7"/>
      <c r="AR40" s="7"/>
    </row>
    <row r="41" customFormat="false" ht="14.4" hidden="false" customHeight="true" outlineLevel="0" collapsed="false">
      <c r="B41" s="7"/>
      <c r="AR41" s="7"/>
    </row>
    <row r="42" customFormat="false" ht="14.4" hidden="false" customHeight="true" outlineLevel="0" collapsed="false">
      <c r="B42" s="7"/>
      <c r="AR42" s="7"/>
    </row>
    <row r="43" customFormat="false" ht="14.4" hidden="false" customHeight="true" outlineLevel="0" collapsed="false">
      <c r="B43" s="7"/>
      <c r="AR43" s="7"/>
    </row>
    <row r="44" customFormat="false" ht="14.4" hidden="false" customHeight="true" outlineLevel="0" collapsed="false">
      <c r="B44" s="7"/>
      <c r="AR44" s="7"/>
    </row>
    <row r="45" customFormat="false" ht="14.4" hidden="false" customHeight="true" outlineLevel="0" collapsed="false">
      <c r="B45" s="7"/>
      <c r="AR45" s="7"/>
    </row>
    <row r="46" customFormat="false" ht="14.4" hidden="false" customHeight="true" outlineLevel="0" collapsed="false">
      <c r="B46" s="7"/>
      <c r="AR46" s="7"/>
    </row>
    <row r="47" customFormat="false" ht="14.4" hidden="false" customHeight="true" outlineLevel="0" collapsed="false">
      <c r="B47" s="7"/>
      <c r="AR47" s="7"/>
    </row>
    <row r="48" customFormat="false" ht="14.4" hidden="false" customHeight="true" outlineLevel="0" collapsed="false">
      <c r="B48" s="7"/>
      <c r="AR48" s="7"/>
    </row>
    <row r="49" s="28" customFormat="true" ht="14.4" hidden="false" customHeight="true" outlineLevel="0" collapsed="false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customFormat="false" ht="12.8" hidden="false" customHeight="false" outlineLevel="0" collapsed="false">
      <c r="B50" s="7"/>
      <c r="AR50" s="7"/>
    </row>
    <row r="51" customFormat="false" ht="12.8" hidden="false" customHeight="false" outlineLevel="0" collapsed="false">
      <c r="B51" s="7"/>
      <c r="AR51" s="7"/>
    </row>
    <row r="52" customFormat="false" ht="12.8" hidden="false" customHeight="false" outlineLevel="0" collapsed="false">
      <c r="B52" s="7"/>
      <c r="AR52" s="7"/>
    </row>
    <row r="53" customFormat="false" ht="12.8" hidden="false" customHeight="false" outlineLevel="0" collapsed="false">
      <c r="B53" s="7"/>
      <c r="AR53" s="7"/>
    </row>
    <row r="54" customFormat="false" ht="12.8" hidden="false" customHeight="false" outlineLevel="0" collapsed="false">
      <c r="B54" s="7"/>
      <c r="AR54" s="7"/>
    </row>
    <row r="55" customFormat="false" ht="12.8" hidden="false" customHeight="false" outlineLevel="0" collapsed="false">
      <c r="B55" s="7"/>
      <c r="AR55" s="7"/>
    </row>
    <row r="56" customFormat="false" ht="12.8" hidden="false" customHeight="false" outlineLevel="0" collapsed="false">
      <c r="B56" s="7"/>
      <c r="AR56" s="7"/>
    </row>
    <row r="57" customFormat="false" ht="12.8" hidden="false" customHeight="false" outlineLevel="0" collapsed="false">
      <c r="B57" s="7"/>
      <c r="AR57" s="7"/>
    </row>
    <row r="58" customFormat="false" ht="12.8" hidden="false" customHeight="false" outlineLevel="0" collapsed="false">
      <c r="B58" s="7"/>
      <c r="AR58" s="7"/>
    </row>
    <row r="59" customFormat="false" ht="12.8" hidden="false" customHeight="false" outlineLevel="0" collapsed="false">
      <c r="B59" s="7"/>
      <c r="AR59" s="7"/>
    </row>
    <row r="60" s="28" customFormat="true" ht="12.8" hidden="false" customHeight="false" outlineLevel="0" collapsed="false">
      <c r="A60" s="23"/>
      <c r="B60" s="24"/>
      <c r="C60" s="23"/>
      <c r="D60" s="43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3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43" t="s">
        <v>49</v>
      </c>
      <c r="AI60" s="26"/>
      <c r="AJ60" s="26"/>
      <c r="AK60" s="26"/>
      <c r="AL60" s="26"/>
      <c r="AM60" s="43" t="s">
        <v>50</v>
      </c>
      <c r="AN60" s="26"/>
      <c r="AO60" s="26"/>
      <c r="AP60" s="23"/>
      <c r="AQ60" s="23"/>
      <c r="AR60" s="24"/>
      <c r="BE60" s="23"/>
    </row>
    <row r="61" customFormat="false" ht="12.8" hidden="false" customHeight="false" outlineLevel="0" collapsed="false">
      <c r="B61" s="7"/>
      <c r="AR61" s="7"/>
    </row>
    <row r="62" customFormat="false" ht="12.8" hidden="false" customHeight="false" outlineLevel="0" collapsed="false">
      <c r="B62" s="7"/>
      <c r="AR62" s="7"/>
    </row>
    <row r="63" customFormat="false" ht="12.8" hidden="false" customHeight="false" outlineLevel="0" collapsed="false">
      <c r="B63" s="7"/>
      <c r="AR63" s="7"/>
    </row>
    <row r="64" s="28" customFormat="true" ht="12.8" hidden="false" customHeight="false" outlineLevel="0" collapsed="false">
      <c r="A64" s="23"/>
      <c r="B64" s="24"/>
      <c r="C64" s="23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23"/>
      <c r="AQ64" s="23"/>
      <c r="AR64" s="24"/>
      <c r="BE64" s="23"/>
    </row>
    <row r="65" customFormat="false" ht="12.8" hidden="false" customHeight="false" outlineLevel="0" collapsed="false">
      <c r="B65" s="7"/>
      <c r="AR65" s="7"/>
    </row>
    <row r="66" customFormat="false" ht="12.8" hidden="false" customHeight="false" outlineLevel="0" collapsed="false">
      <c r="B66" s="7"/>
      <c r="AR66" s="7"/>
    </row>
    <row r="67" customFormat="false" ht="12.8" hidden="false" customHeight="false" outlineLevel="0" collapsed="false">
      <c r="B67" s="7"/>
      <c r="AR67" s="7"/>
    </row>
    <row r="68" customFormat="false" ht="12.8" hidden="false" customHeight="false" outlineLevel="0" collapsed="false">
      <c r="B68" s="7"/>
      <c r="AR68" s="7"/>
    </row>
    <row r="69" customFormat="false" ht="12.8" hidden="false" customHeight="false" outlineLevel="0" collapsed="false">
      <c r="B69" s="7"/>
      <c r="AR69" s="7"/>
    </row>
    <row r="70" customFormat="false" ht="12.8" hidden="false" customHeight="false" outlineLevel="0" collapsed="false">
      <c r="B70" s="7"/>
      <c r="AR70" s="7"/>
    </row>
    <row r="71" customFormat="false" ht="12.8" hidden="false" customHeight="false" outlineLevel="0" collapsed="false">
      <c r="B71" s="7"/>
      <c r="AR71" s="7"/>
    </row>
    <row r="72" customFormat="false" ht="12.8" hidden="false" customHeight="false" outlineLevel="0" collapsed="false">
      <c r="B72" s="7"/>
      <c r="AR72" s="7"/>
    </row>
    <row r="73" customFormat="false" ht="12.8" hidden="false" customHeight="false" outlineLevel="0" collapsed="false">
      <c r="B73" s="7"/>
      <c r="AR73" s="7"/>
    </row>
    <row r="74" customFormat="false" ht="12.8" hidden="false" customHeight="false" outlineLevel="0" collapsed="false">
      <c r="B74" s="7"/>
      <c r="AR74" s="7"/>
    </row>
    <row r="75" s="28" customFormat="true" ht="12.8" hidden="false" customHeight="false" outlineLevel="0" collapsed="false">
      <c r="A75" s="23"/>
      <c r="B75" s="24"/>
      <c r="C75" s="23"/>
      <c r="D75" s="43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43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43" t="s">
        <v>49</v>
      </c>
      <c r="AI75" s="26"/>
      <c r="AJ75" s="26"/>
      <c r="AK75" s="26"/>
      <c r="AL75" s="26"/>
      <c r="AM75" s="43" t="s">
        <v>50</v>
      </c>
      <c r="AN75" s="26"/>
      <c r="AO75" s="26"/>
      <c r="AP75" s="23"/>
      <c r="AQ75" s="23"/>
      <c r="AR75" s="24"/>
      <c r="BE75" s="23"/>
    </row>
    <row r="76" s="28" customFormat="true" ht="12.8" hidden="false" customHeight="false" outlineLevel="0" collapsed="false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="28" customFormat="true" ht="6.95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4"/>
      <c r="B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4"/>
      <c r="BE81" s="23"/>
    </row>
    <row r="82" s="28" customFormat="true" ht="24.95" hidden="false" customHeight="true" outlineLevel="0" collapsed="false">
      <c r="A82" s="23"/>
      <c r="B82" s="24"/>
      <c r="C82" s="8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="49" customFormat="true" ht="12" hidden="false" customHeight="true" outlineLevel="0" collapsed="false">
      <c r="B84" s="50"/>
      <c r="C84" s="16" t="s">
        <v>12</v>
      </c>
      <c r="L84" s="49" t="str">
        <f aca="false">K5</f>
        <v>Josefska21,8</v>
      </c>
      <c r="AR84" s="50"/>
    </row>
    <row r="85" s="51" customFormat="true" ht="36.95" hidden="false" customHeight="true" outlineLevel="0" collapsed="false">
      <c r="B85" s="52"/>
      <c r="C85" s="53" t="s">
        <v>15</v>
      </c>
      <c r="L85" s="54" t="str">
        <f aca="false">K6</f>
        <v>Oprava bytu č.8</v>
      </c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R85" s="52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23"/>
      <c r="G87" s="23"/>
      <c r="H87" s="23"/>
      <c r="I87" s="23"/>
      <c r="J87" s="23"/>
      <c r="K87" s="23"/>
      <c r="L87" s="55" t="str">
        <f aca="false">IF(K8="","",K8)</f>
        <v>Josefská 21, Brno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6" t="s">
        <v>21</v>
      </c>
      <c r="AJ87" s="23"/>
      <c r="AK87" s="23"/>
      <c r="AL87" s="23"/>
      <c r="AM87" s="56" t="str">
        <f aca="false">IF(AN8= "","",AN8)</f>
        <v>24. 10. 2025</v>
      </c>
      <c r="AN87" s="56"/>
      <c r="AO87" s="23"/>
      <c r="AP87" s="23"/>
      <c r="AQ87" s="23"/>
      <c r="AR87" s="24"/>
      <c r="B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23"/>
      <c r="G89" s="23"/>
      <c r="H89" s="23"/>
      <c r="I89" s="23"/>
      <c r="J89" s="23"/>
      <c r="K89" s="23"/>
      <c r="L89" s="49" t="str">
        <f aca="false">IF(E11= "","",E11)</f>
        <v>MmBrna, OSM, Husova 3,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6" t="s">
        <v>29</v>
      </c>
      <c r="AJ89" s="23"/>
      <c r="AK89" s="23"/>
      <c r="AL89" s="23"/>
      <c r="AM89" s="57" t="str">
        <f aca="false">IF(E17="","",E17)</f>
        <v>Radka Volková, Loděnice 50</v>
      </c>
      <c r="AN89" s="57"/>
      <c r="AO89" s="57"/>
      <c r="AP89" s="57"/>
      <c r="AQ89" s="23"/>
      <c r="AR89" s="24"/>
      <c r="AS89" s="58" t="s">
        <v>54</v>
      </c>
      <c r="AT89" s="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23"/>
      <c r="G90" s="23"/>
      <c r="H90" s="23"/>
      <c r="I90" s="23"/>
      <c r="J90" s="23"/>
      <c r="K90" s="23"/>
      <c r="L90" s="49" t="str">
        <f aca="false"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6" t="s">
        <v>32</v>
      </c>
      <c r="AJ90" s="23"/>
      <c r="AK90" s="23"/>
      <c r="AL90" s="23"/>
      <c r="AM90" s="57" t="str">
        <f aca="false">IF(E20="","",E20)</f>
        <v>Radka Volková, Loděnice 50</v>
      </c>
      <c r="AN90" s="57"/>
      <c r="AO90" s="57"/>
      <c r="AP90" s="57"/>
      <c r="AQ90" s="23"/>
      <c r="AR90" s="24"/>
      <c r="AS90" s="58"/>
      <c r="AT90" s="5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3"/>
    </row>
    <row r="91" s="28" customFormat="true" ht="10.8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58"/>
      <c r="AT91" s="5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3"/>
    </row>
    <row r="92" s="28" customFormat="true" ht="29.3" hidden="false" customHeight="true" outlineLevel="0" collapsed="false">
      <c r="A92" s="23"/>
      <c r="B92" s="24"/>
      <c r="C92" s="63" t="s">
        <v>55</v>
      </c>
      <c r="D92" s="63"/>
      <c r="E92" s="63"/>
      <c r="F92" s="63"/>
      <c r="G92" s="63"/>
      <c r="H92" s="64"/>
      <c r="I92" s="65" t="s">
        <v>56</v>
      </c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6" t="s">
        <v>57</v>
      </c>
      <c r="AH92" s="66"/>
      <c r="AI92" s="66"/>
      <c r="AJ92" s="66"/>
      <c r="AK92" s="66"/>
      <c r="AL92" s="66"/>
      <c r="AM92" s="66"/>
      <c r="AN92" s="67" t="s">
        <v>58</v>
      </c>
      <c r="AO92" s="67"/>
      <c r="AP92" s="67"/>
      <c r="AQ92" s="68" t="s">
        <v>59</v>
      </c>
      <c r="AR92" s="24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3"/>
    </row>
    <row r="93" s="28" customFormat="true" ht="10.8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3"/>
    </row>
    <row r="94" s="75" customFormat="true" ht="32.4" hidden="false" customHeight="true" outlineLevel="0" collapsed="false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9" t="n">
        <f aca="false">ROUND(AG95,2)</f>
        <v>0</v>
      </c>
      <c r="AH94" s="79"/>
      <c r="AI94" s="79"/>
      <c r="AJ94" s="79"/>
      <c r="AK94" s="79"/>
      <c r="AL94" s="79"/>
      <c r="AM94" s="79"/>
      <c r="AN94" s="80" t="n">
        <f aca="false">SUM(AG94,AT94)</f>
        <v>0</v>
      </c>
      <c r="AO94" s="80"/>
      <c r="AP94" s="80"/>
      <c r="AQ94" s="81"/>
      <c r="AR94" s="76"/>
      <c r="AS94" s="82" t="n">
        <f aca="false">ROUND(AS95,2)</f>
        <v>0</v>
      </c>
      <c r="AT94" s="83" t="n">
        <f aca="false">ROUND(SUM(AV94:AW94),2)</f>
        <v>0</v>
      </c>
      <c r="AU94" s="84" t="n">
        <f aca="false">ROUND(AU95,5)</f>
        <v>0</v>
      </c>
      <c r="AV94" s="83" t="n">
        <f aca="false">ROUND(AZ94*L29,2)</f>
        <v>0</v>
      </c>
      <c r="AW94" s="83" t="n">
        <f aca="false">ROUND(BA94*L30,2)</f>
        <v>0</v>
      </c>
      <c r="AX94" s="83" t="n">
        <f aca="false">ROUND(BB94*L29,2)</f>
        <v>0</v>
      </c>
      <c r="AY94" s="83" t="n">
        <f aca="false">ROUND(BC94*L30,2)</f>
        <v>0</v>
      </c>
      <c r="AZ94" s="83" t="n">
        <f aca="false">ROUND(AZ95,2)</f>
        <v>0</v>
      </c>
      <c r="BA94" s="83" t="n">
        <f aca="false">ROUND(BA95,2)</f>
        <v>0</v>
      </c>
      <c r="BB94" s="83" t="n">
        <f aca="false">ROUND(BB95,2)</f>
        <v>0</v>
      </c>
      <c r="BC94" s="83" t="n">
        <f aca="false">ROUND(BC95,2)</f>
        <v>0</v>
      </c>
      <c r="BD94" s="85" t="n">
        <f aca="false">ROUND(BD95,2)</f>
        <v>0</v>
      </c>
      <c r="BS94" s="86" t="s">
        <v>73</v>
      </c>
      <c r="BT94" s="86" t="s">
        <v>74</v>
      </c>
      <c r="BV94" s="86" t="s">
        <v>75</v>
      </c>
      <c r="BW94" s="86" t="s">
        <v>3</v>
      </c>
      <c r="BX94" s="86" t="s">
        <v>76</v>
      </c>
      <c r="CL94" s="86"/>
    </row>
    <row r="95" s="98" customFormat="true" ht="24.75" hidden="false" customHeight="true" outlineLevel="0" collapsed="false">
      <c r="A95" s="87" t="s">
        <v>77</v>
      </c>
      <c r="B95" s="88"/>
      <c r="C95" s="89"/>
      <c r="D95" s="90" t="s">
        <v>13</v>
      </c>
      <c r="E95" s="90"/>
      <c r="F95" s="90"/>
      <c r="G95" s="90"/>
      <c r="H95" s="90"/>
      <c r="I95" s="91"/>
      <c r="J95" s="90" t="s">
        <v>16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'Josefska21,8 - Oprava byt...'!J28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78</v>
      </c>
      <c r="AR95" s="88"/>
      <c r="AS95" s="94" t="n">
        <v>0</v>
      </c>
      <c r="AT95" s="95" t="n">
        <f aca="false">ROUND(SUM(AV95:AW95),2)</f>
        <v>0</v>
      </c>
      <c r="AU95" s="96" t="n">
        <f aca="false">'Josefska21,8 - Oprava byt...'!P139</f>
        <v>0</v>
      </c>
      <c r="AV95" s="95" t="n">
        <f aca="false">'Josefska21,8 - Oprava byt...'!J31</f>
        <v>0</v>
      </c>
      <c r="AW95" s="95" t="n">
        <f aca="false">'Josefska21,8 - Oprava byt...'!J32</f>
        <v>0</v>
      </c>
      <c r="AX95" s="95" t="n">
        <f aca="false">'Josefska21,8 - Oprava byt...'!J33</f>
        <v>0</v>
      </c>
      <c r="AY95" s="95" t="n">
        <f aca="false">'Josefska21,8 - Oprava byt...'!J34</f>
        <v>0</v>
      </c>
      <c r="AZ95" s="95" t="n">
        <f aca="false">'Josefska21,8 - Oprava byt...'!F31</f>
        <v>0</v>
      </c>
      <c r="BA95" s="95" t="n">
        <f aca="false">'Josefska21,8 - Oprava byt...'!F32</f>
        <v>0</v>
      </c>
      <c r="BB95" s="95" t="n">
        <f aca="false">'Josefska21,8 - Oprava byt...'!F33</f>
        <v>0</v>
      </c>
      <c r="BC95" s="95" t="n">
        <f aca="false">'Josefska21,8 - Oprava byt...'!F34</f>
        <v>0</v>
      </c>
      <c r="BD95" s="97" t="n">
        <f aca="false">'Josefska21,8 - Oprava byt...'!F35</f>
        <v>0</v>
      </c>
      <c r="BT95" s="99" t="s">
        <v>79</v>
      </c>
      <c r="BU95" s="99" t="s">
        <v>80</v>
      </c>
      <c r="BV95" s="99" t="s">
        <v>75</v>
      </c>
      <c r="BW95" s="99" t="s">
        <v>3</v>
      </c>
      <c r="BX95" s="99" t="s">
        <v>76</v>
      </c>
      <c r="CL95" s="99"/>
    </row>
    <row r="96" s="28" customFormat="true" ht="30" hidden="false" customHeight="true" outlineLevel="0" collapsed="false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="28" customFormat="true" ht="6.95" hidden="false" customHeight="true" outlineLevel="0" collapsed="false">
      <c r="A97" s="23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osefska21,8 - Oprava by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63"/>
  <sheetViews>
    <sheetView showFormulas="false" showGridLines="false" showRowColHeaders="true" showZeros="true" rightToLeft="false" tabSelected="true" showOutlineSymbols="true" defaultGridColor="true" view="normal" topLeftCell="A111" colorId="64" zoomScale="100" zoomScaleNormal="100" zoomScalePageLayoutView="100" workbookViewId="0">
      <selection pane="topLeft" activeCell="F10" activeCellId="0" sqref="F10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5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customFormat="false" ht="36.95" hidden="false" customHeight="true" outlineLevel="0" collapsed="false">
      <c r="L2" s="3" t="s">
        <v>4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3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79</v>
      </c>
    </row>
    <row r="4" customFormat="false" ht="24.95" hidden="false" customHeight="true" outlineLevel="0" collapsed="false">
      <c r="B4" s="7"/>
      <c r="D4" s="8" t="s">
        <v>81</v>
      </c>
      <c r="L4" s="7"/>
      <c r="M4" s="100" t="s">
        <v>9</v>
      </c>
      <c r="AT4" s="4" t="s">
        <v>2</v>
      </c>
    </row>
    <row r="5" customFormat="false" ht="6.95" hidden="false" customHeight="true" outlineLevel="0" collapsed="false">
      <c r="B5" s="7"/>
      <c r="L5" s="7"/>
    </row>
    <row r="6" s="28" customFormat="true" ht="12" hidden="false" customHeight="true" outlineLevel="0" collapsed="false">
      <c r="A6" s="23"/>
      <c r="B6" s="24"/>
      <c r="C6" s="23"/>
      <c r="D6" s="16" t="s">
        <v>15</v>
      </c>
      <c r="E6" s="23"/>
      <c r="F6" s="23"/>
      <c r="G6" s="23"/>
      <c r="H6" s="23"/>
      <c r="I6" s="23"/>
      <c r="J6" s="23"/>
      <c r="K6" s="23"/>
      <c r="L6" s="4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="28" customFormat="true" ht="16.5" hidden="false" customHeight="true" outlineLevel="0" collapsed="false">
      <c r="A7" s="23"/>
      <c r="B7" s="24"/>
      <c r="C7" s="23"/>
      <c r="D7" s="23"/>
      <c r="E7" s="54" t="s">
        <v>82</v>
      </c>
      <c r="F7" s="54"/>
      <c r="G7" s="54"/>
      <c r="H7" s="54"/>
      <c r="I7" s="23"/>
      <c r="J7" s="23"/>
      <c r="K7" s="23"/>
      <c r="L7" s="40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="28" customFormat="true" ht="12.8" hidden="false" customHeight="false" outlineLevel="0" collapsed="false">
      <c r="A8" s="23"/>
      <c r="B8" s="24"/>
      <c r="C8" s="23"/>
      <c r="D8" s="23"/>
      <c r="E8" s="23"/>
      <c r="F8" s="23"/>
      <c r="G8" s="23"/>
      <c r="H8" s="23"/>
      <c r="I8" s="23"/>
      <c r="J8" s="23"/>
      <c r="K8" s="23"/>
      <c r="L8" s="40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2" hidden="false" customHeight="true" outlineLevel="0" collapsed="false">
      <c r="A9" s="23"/>
      <c r="B9" s="24"/>
      <c r="C9" s="23"/>
      <c r="D9" s="16" t="s">
        <v>17</v>
      </c>
      <c r="E9" s="23"/>
      <c r="F9" s="17"/>
      <c r="G9" s="23"/>
      <c r="H9" s="23"/>
      <c r="I9" s="16" t="s">
        <v>18</v>
      </c>
      <c r="J9" s="17"/>
      <c r="K9" s="23"/>
      <c r="L9" s="4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" hidden="false" customHeight="true" outlineLevel="0" collapsed="false">
      <c r="A10" s="23"/>
      <c r="B10" s="24"/>
      <c r="C10" s="23"/>
      <c r="D10" s="16" t="s">
        <v>19</v>
      </c>
      <c r="E10" s="23"/>
      <c r="F10" s="17" t="s">
        <v>20</v>
      </c>
      <c r="G10" s="23"/>
      <c r="H10" s="23"/>
      <c r="I10" s="16" t="s">
        <v>21</v>
      </c>
      <c r="J10" s="101" t="str">
        <f aca="false">'Rekapitulace stavby'!AN8</f>
        <v>24. 10. 2025</v>
      </c>
      <c r="K10" s="23"/>
      <c r="L10" s="4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0.8" hidden="false" customHeight="true" outlineLevel="0" collapsed="false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40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23</v>
      </c>
      <c r="E12" s="23"/>
      <c r="F12" s="23"/>
      <c r="G12" s="23"/>
      <c r="H12" s="23"/>
      <c r="I12" s="16" t="s">
        <v>24</v>
      </c>
      <c r="J12" s="17"/>
      <c r="K12" s="23"/>
      <c r="L12" s="40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8" hidden="false" customHeight="true" outlineLevel="0" collapsed="false">
      <c r="A13" s="23"/>
      <c r="B13" s="24"/>
      <c r="C13" s="23"/>
      <c r="D13" s="23"/>
      <c r="E13" s="17" t="s">
        <v>25</v>
      </c>
      <c r="F13" s="23"/>
      <c r="G13" s="23"/>
      <c r="H13" s="23"/>
      <c r="I13" s="16" t="s">
        <v>26</v>
      </c>
      <c r="J13" s="17"/>
      <c r="K13" s="23"/>
      <c r="L13" s="40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6.95" hidden="false" customHeight="true" outlineLevel="0" collapsed="false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4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2" hidden="false" customHeight="true" outlineLevel="0" collapsed="false">
      <c r="A15" s="23"/>
      <c r="B15" s="24"/>
      <c r="C15" s="23"/>
      <c r="D15" s="16" t="s">
        <v>27</v>
      </c>
      <c r="E15" s="23"/>
      <c r="F15" s="23"/>
      <c r="G15" s="23"/>
      <c r="H15" s="23"/>
      <c r="I15" s="16" t="s">
        <v>24</v>
      </c>
      <c r="J15" s="18" t="str">
        <f aca="false">'Rekapitulace stavby'!AN13</f>
        <v>Vyplň údaj</v>
      </c>
      <c r="K15" s="23"/>
      <c r="L15" s="4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18" hidden="false" customHeight="true" outlineLevel="0" collapsed="false">
      <c r="A16" s="23"/>
      <c r="B16" s="24"/>
      <c r="C16" s="23"/>
      <c r="D16" s="23"/>
      <c r="E16" s="102" t="str">
        <f aca="false">'Rekapitulace stavby'!E14</f>
        <v>Vyplň údaj</v>
      </c>
      <c r="F16" s="102"/>
      <c r="G16" s="102"/>
      <c r="H16" s="102"/>
      <c r="I16" s="16" t="s">
        <v>26</v>
      </c>
      <c r="J16" s="18" t="str">
        <f aca="false">'Rekapitulace stavby'!AN14</f>
        <v>Vyplň údaj</v>
      </c>
      <c r="K16" s="23"/>
      <c r="L16" s="4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6.95" hidden="false" customHeight="true" outlineLevel="0" collapsed="false">
      <c r="A17" s="23"/>
      <c r="B17" s="24"/>
      <c r="C17" s="23"/>
      <c r="D17" s="23"/>
      <c r="E17" s="23"/>
      <c r="F17" s="23"/>
      <c r="G17" s="23"/>
      <c r="H17" s="23"/>
      <c r="I17" s="23"/>
      <c r="J17" s="23"/>
      <c r="K17" s="23"/>
      <c r="L17" s="4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2" hidden="false" customHeight="true" outlineLevel="0" collapsed="false">
      <c r="A18" s="23"/>
      <c r="B18" s="24"/>
      <c r="C18" s="23"/>
      <c r="D18" s="16" t="s">
        <v>29</v>
      </c>
      <c r="E18" s="23"/>
      <c r="F18" s="23"/>
      <c r="G18" s="23"/>
      <c r="H18" s="23"/>
      <c r="I18" s="16" t="s">
        <v>24</v>
      </c>
      <c r="J18" s="17"/>
      <c r="K18" s="23"/>
      <c r="L18" s="4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18" hidden="false" customHeight="true" outlineLevel="0" collapsed="false">
      <c r="A19" s="23"/>
      <c r="B19" s="24"/>
      <c r="C19" s="23"/>
      <c r="D19" s="23"/>
      <c r="E19" s="17" t="s">
        <v>30</v>
      </c>
      <c r="F19" s="23"/>
      <c r="G19" s="23"/>
      <c r="H19" s="23"/>
      <c r="I19" s="16" t="s">
        <v>26</v>
      </c>
      <c r="J19" s="17"/>
      <c r="K19" s="23"/>
      <c r="L19" s="4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6.95" hidden="false" customHeight="true" outlineLevel="0" collapsed="false">
      <c r="A20" s="23"/>
      <c r="B20" s="24"/>
      <c r="C20" s="23"/>
      <c r="D20" s="23"/>
      <c r="E20" s="23"/>
      <c r="F20" s="23"/>
      <c r="G20" s="23"/>
      <c r="H20" s="23"/>
      <c r="I20" s="23"/>
      <c r="J20" s="23"/>
      <c r="K20" s="23"/>
      <c r="L20" s="4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2" hidden="false" customHeight="true" outlineLevel="0" collapsed="false">
      <c r="A21" s="23"/>
      <c r="B21" s="24"/>
      <c r="C21" s="23"/>
      <c r="D21" s="16" t="s">
        <v>32</v>
      </c>
      <c r="E21" s="23"/>
      <c r="F21" s="23"/>
      <c r="G21" s="23"/>
      <c r="H21" s="23"/>
      <c r="I21" s="16" t="s">
        <v>24</v>
      </c>
      <c r="J21" s="17"/>
      <c r="K21" s="23"/>
      <c r="L21" s="4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18" hidden="false" customHeight="true" outlineLevel="0" collapsed="false">
      <c r="A22" s="23"/>
      <c r="B22" s="24"/>
      <c r="C22" s="23"/>
      <c r="D22" s="23"/>
      <c r="E22" s="17" t="s">
        <v>30</v>
      </c>
      <c r="F22" s="23"/>
      <c r="G22" s="23"/>
      <c r="H22" s="23"/>
      <c r="I22" s="16" t="s">
        <v>26</v>
      </c>
      <c r="J22" s="17"/>
      <c r="K22" s="23"/>
      <c r="L22" s="4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6.95" hidden="false" customHeight="true" outlineLevel="0" collapsed="false">
      <c r="A23" s="23"/>
      <c r="B23" s="24"/>
      <c r="C23" s="23"/>
      <c r="D23" s="23"/>
      <c r="E23" s="23"/>
      <c r="F23" s="23"/>
      <c r="G23" s="23"/>
      <c r="H23" s="23"/>
      <c r="I23" s="23"/>
      <c r="J23" s="23"/>
      <c r="K23" s="23"/>
      <c r="L23" s="4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2" hidden="false" customHeight="true" outlineLevel="0" collapsed="false">
      <c r="A24" s="23"/>
      <c r="B24" s="24"/>
      <c r="C24" s="23"/>
      <c r="D24" s="16" t="s">
        <v>33</v>
      </c>
      <c r="E24" s="23"/>
      <c r="F24" s="23"/>
      <c r="G24" s="23"/>
      <c r="H24" s="23"/>
      <c r="I24" s="23"/>
      <c r="J24" s="23"/>
      <c r="K24" s="23"/>
      <c r="L24" s="4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106" customFormat="true" ht="16.5" hidden="false" customHeight="true" outlineLevel="0" collapsed="false">
      <c r="A25" s="103"/>
      <c r="B25" s="104"/>
      <c r="C25" s="103"/>
      <c r="D25" s="103"/>
      <c r="E25" s="21"/>
      <c r="F25" s="21"/>
      <c r="G25" s="21"/>
      <c r="H25" s="21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8" customFormat="true" ht="6.95" hidden="false" customHeight="true" outlineLevel="0" collapsed="false">
      <c r="A26" s="23"/>
      <c r="B26" s="24"/>
      <c r="C26" s="23"/>
      <c r="D26" s="23"/>
      <c r="E26" s="23"/>
      <c r="F26" s="23"/>
      <c r="G26" s="23"/>
      <c r="H26" s="23"/>
      <c r="I26" s="23"/>
      <c r="J26" s="23"/>
      <c r="K26" s="23"/>
      <c r="L26" s="4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28" customFormat="true" ht="6.95" hidden="false" customHeight="true" outlineLevel="0" collapsed="false">
      <c r="A27" s="23"/>
      <c r="B27" s="24"/>
      <c r="C27" s="23"/>
      <c r="D27" s="73"/>
      <c r="E27" s="73"/>
      <c r="F27" s="73"/>
      <c r="G27" s="73"/>
      <c r="H27" s="73"/>
      <c r="I27" s="73"/>
      <c r="J27" s="73"/>
      <c r="K27" s="73"/>
      <c r="L27" s="4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="28" customFormat="true" ht="25.45" hidden="false" customHeight="true" outlineLevel="0" collapsed="false">
      <c r="A28" s="23"/>
      <c r="B28" s="24"/>
      <c r="C28" s="23"/>
      <c r="D28" s="107" t="s">
        <v>34</v>
      </c>
      <c r="E28" s="23"/>
      <c r="F28" s="23"/>
      <c r="G28" s="23"/>
      <c r="H28" s="23"/>
      <c r="I28" s="23"/>
      <c r="J28" s="108" t="n">
        <f aca="false">ROUND(J139, 2)</f>
        <v>0</v>
      </c>
      <c r="K28" s="23"/>
      <c r="L28" s="4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73"/>
      <c r="E29" s="73"/>
      <c r="F29" s="73"/>
      <c r="G29" s="73"/>
      <c r="H29" s="73"/>
      <c r="I29" s="73"/>
      <c r="J29" s="73"/>
      <c r="K29" s="73"/>
      <c r="L29" s="4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14.4" hidden="false" customHeight="true" outlineLevel="0" collapsed="false">
      <c r="A30" s="23"/>
      <c r="B30" s="24"/>
      <c r="C30" s="23"/>
      <c r="D30" s="23"/>
      <c r="E30" s="23"/>
      <c r="F30" s="109" t="s">
        <v>36</v>
      </c>
      <c r="G30" s="23"/>
      <c r="H30" s="23"/>
      <c r="I30" s="109" t="s">
        <v>35</v>
      </c>
      <c r="J30" s="109" t="s">
        <v>37</v>
      </c>
      <c r="K30" s="23"/>
      <c r="L30" s="4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14.4" hidden="false" customHeight="true" outlineLevel="0" collapsed="false">
      <c r="A31" s="23"/>
      <c r="B31" s="24"/>
      <c r="C31" s="23"/>
      <c r="D31" s="110" t="s">
        <v>38</v>
      </c>
      <c r="E31" s="16" t="s">
        <v>39</v>
      </c>
      <c r="F31" s="111" t="n">
        <f aca="false">ROUND((SUM(BE139:BE462)),  2)</f>
        <v>0</v>
      </c>
      <c r="G31" s="23"/>
      <c r="H31" s="23"/>
      <c r="I31" s="112" t="n">
        <v>0.21</v>
      </c>
      <c r="J31" s="111" t="n">
        <f aca="false">ROUND(((SUM(BE139:BE462))*I31),  2)</f>
        <v>0</v>
      </c>
      <c r="K31" s="23"/>
      <c r="L31" s="4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16" t="s">
        <v>40</v>
      </c>
      <c r="F32" s="111" t="n">
        <f aca="false">ROUND((SUM(BF139:BF462)),  2)</f>
        <v>0</v>
      </c>
      <c r="G32" s="23"/>
      <c r="H32" s="23"/>
      <c r="I32" s="112" t="n">
        <v>0.12</v>
      </c>
      <c r="J32" s="111" t="n">
        <f aca="false">ROUND(((SUM(BF139:BF462))*I32),  2)</f>
        <v>0</v>
      </c>
      <c r="K32" s="23"/>
      <c r="L32" s="4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true" customHeight="true" outlineLevel="0" collapsed="false">
      <c r="A33" s="23"/>
      <c r="B33" s="24"/>
      <c r="C33" s="23"/>
      <c r="D33" s="23"/>
      <c r="E33" s="16" t="s">
        <v>41</v>
      </c>
      <c r="F33" s="111" t="n">
        <f aca="false">ROUND((SUM(BG139:BG462)),  2)</f>
        <v>0</v>
      </c>
      <c r="G33" s="23"/>
      <c r="H33" s="23"/>
      <c r="I33" s="112" t="n">
        <v>0.21</v>
      </c>
      <c r="J33" s="111" t="n">
        <f aca="false">0</f>
        <v>0</v>
      </c>
      <c r="K33" s="23"/>
      <c r="L33" s="4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true" customHeight="true" outlineLevel="0" collapsed="false">
      <c r="A34" s="23"/>
      <c r="B34" s="24"/>
      <c r="C34" s="23"/>
      <c r="D34" s="23"/>
      <c r="E34" s="16" t="s">
        <v>42</v>
      </c>
      <c r="F34" s="111" t="n">
        <f aca="false">ROUND((SUM(BH139:BH462)),  2)</f>
        <v>0</v>
      </c>
      <c r="G34" s="23"/>
      <c r="H34" s="23"/>
      <c r="I34" s="112" t="n">
        <v>0.12</v>
      </c>
      <c r="J34" s="111" t="n">
        <f aca="false">0</f>
        <v>0</v>
      </c>
      <c r="K34" s="23"/>
      <c r="L34" s="4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43</v>
      </c>
      <c r="F35" s="111" t="n">
        <f aca="false">ROUND((SUM(BI139:BI462)),  2)</f>
        <v>0</v>
      </c>
      <c r="G35" s="23"/>
      <c r="H35" s="23"/>
      <c r="I35" s="112" t="n">
        <v>0</v>
      </c>
      <c r="J35" s="111" t="n">
        <f aca="false">0</f>
        <v>0</v>
      </c>
      <c r="K35" s="23"/>
      <c r="L35" s="4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4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25.45" hidden="false" customHeight="true" outlineLevel="0" collapsed="false">
      <c r="A37" s="23"/>
      <c r="B37" s="24"/>
      <c r="C37" s="113"/>
      <c r="D37" s="114" t="s">
        <v>44</v>
      </c>
      <c r="E37" s="64"/>
      <c r="F37" s="64"/>
      <c r="G37" s="115" t="s">
        <v>45</v>
      </c>
      <c r="H37" s="116" t="s">
        <v>46</v>
      </c>
      <c r="I37" s="64"/>
      <c r="J37" s="117" t="n">
        <f aca="false">SUM(J28:J35)</f>
        <v>0</v>
      </c>
      <c r="K37" s="118"/>
      <c r="L37" s="4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14.4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4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customFormat="false" ht="14.4" hidden="false" customHeight="true" outlineLevel="0" collapsed="false">
      <c r="B39" s="7"/>
      <c r="L39" s="7"/>
    </row>
    <row r="40" customFormat="false" ht="14.4" hidden="false" customHeight="true" outlineLevel="0" collapsed="false">
      <c r="B40" s="7"/>
      <c r="L40" s="7"/>
    </row>
    <row r="41" customFormat="false" ht="14.4" hidden="false" customHeight="true" outlineLevel="0" collapsed="false">
      <c r="B41" s="7"/>
      <c r="L41" s="7"/>
    </row>
    <row r="42" customFormat="false" ht="14.4" hidden="false" customHeight="true" outlineLevel="0" collapsed="false">
      <c r="B42" s="7"/>
      <c r="L42" s="7"/>
    </row>
    <row r="43" customFormat="false" ht="14.4" hidden="false" customHeight="true" outlineLevel="0" collapsed="false">
      <c r="B43" s="7"/>
      <c r="L43" s="7"/>
    </row>
    <row r="44" customFormat="false" ht="14.4" hidden="false" customHeight="true" outlineLevel="0" collapsed="false">
      <c r="B44" s="7"/>
      <c r="L44" s="7"/>
    </row>
    <row r="45" customFormat="false" ht="14.4" hidden="false" customHeight="true" outlineLevel="0" collapsed="false">
      <c r="B45" s="7"/>
      <c r="L45" s="7"/>
    </row>
    <row r="46" customFormat="false" ht="14.4" hidden="false" customHeight="true" outlineLevel="0" collapsed="false">
      <c r="B46" s="7"/>
      <c r="L46" s="7"/>
    </row>
    <row r="47" customFormat="false" ht="14.4" hidden="false" customHeight="true" outlineLevel="0" collapsed="false">
      <c r="B47" s="7"/>
      <c r="L47" s="7"/>
    </row>
    <row r="48" customFormat="false" ht="14.4" hidden="false" customHeight="true" outlineLevel="0" collapsed="false">
      <c r="B48" s="7"/>
      <c r="L48" s="7"/>
    </row>
    <row r="49" customFormat="false" ht="14.4" hidden="false" customHeight="true" outlineLevel="0" collapsed="false">
      <c r="B49" s="7"/>
      <c r="L49" s="7"/>
    </row>
    <row r="50" s="28" customFormat="true" ht="14.4" hidden="false" customHeight="true" outlineLevel="0" collapsed="false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customFormat="false" ht="12.8" hidden="false" customHeight="false" outlineLevel="0" collapsed="false">
      <c r="B51" s="7"/>
      <c r="L51" s="7"/>
    </row>
    <row r="52" customFormat="false" ht="12.8" hidden="false" customHeight="false" outlineLevel="0" collapsed="false">
      <c r="B52" s="7"/>
      <c r="L52" s="7"/>
    </row>
    <row r="53" customFormat="false" ht="12.8" hidden="false" customHeight="false" outlineLevel="0" collapsed="false">
      <c r="B53" s="7"/>
      <c r="L53" s="7"/>
    </row>
    <row r="54" customFormat="false" ht="12.8" hidden="false" customHeight="false" outlineLevel="0" collapsed="false">
      <c r="B54" s="7"/>
      <c r="L54" s="7"/>
    </row>
    <row r="55" customFormat="false" ht="12.8" hidden="false" customHeight="false" outlineLevel="0" collapsed="false">
      <c r="B55" s="7"/>
      <c r="L55" s="7"/>
    </row>
    <row r="56" customFormat="false" ht="12.8" hidden="false" customHeight="false" outlineLevel="0" collapsed="false">
      <c r="B56" s="7"/>
      <c r="L56" s="7"/>
    </row>
    <row r="57" customFormat="false" ht="12.8" hidden="false" customHeight="false" outlineLevel="0" collapsed="false">
      <c r="B57" s="7"/>
      <c r="L57" s="7"/>
    </row>
    <row r="58" customFormat="false" ht="12.8" hidden="false" customHeight="false" outlineLevel="0" collapsed="false">
      <c r="B58" s="7"/>
      <c r="L58" s="7"/>
    </row>
    <row r="59" customFormat="false" ht="12.8" hidden="false" customHeight="false" outlineLevel="0" collapsed="false">
      <c r="B59" s="7"/>
      <c r="L59" s="7"/>
    </row>
    <row r="60" customFormat="false" ht="12.8" hidden="false" customHeight="false" outlineLevel="0" collapsed="false">
      <c r="B60" s="7"/>
      <c r="L60" s="7"/>
    </row>
    <row r="61" s="28" customFormat="true" ht="12.8" hidden="false" customHeight="false" outlineLevel="0" collapsed="false">
      <c r="A61" s="23"/>
      <c r="B61" s="24"/>
      <c r="C61" s="23"/>
      <c r="D61" s="43" t="s">
        <v>49</v>
      </c>
      <c r="E61" s="26"/>
      <c r="F61" s="119" t="s">
        <v>50</v>
      </c>
      <c r="G61" s="43" t="s">
        <v>49</v>
      </c>
      <c r="H61" s="26"/>
      <c r="I61" s="26"/>
      <c r="J61" s="120" t="s">
        <v>50</v>
      </c>
      <c r="K61" s="26"/>
      <c r="L61" s="4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customFormat="false" ht="12.8" hidden="false" customHeight="false" outlineLevel="0" collapsed="false">
      <c r="B62" s="7"/>
      <c r="L62" s="7"/>
    </row>
    <row r="63" customFormat="false" ht="12.8" hidden="false" customHeight="false" outlineLevel="0" collapsed="false">
      <c r="B63" s="7"/>
      <c r="L63" s="7"/>
    </row>
    <row r="64" customFormat="false" ht="12.8" hidden="false" customHeight="false" outlineLevel="0" collapsed="false">
      <c r="B64" s="7"/>
      <c r="L64" s="7"/>
    </row>
    <row r="65" s="28" customFormat="true" ht="12.8" hidden="false" customHeight="false" outlineLevel="0" collapsed="false">
      <c r="A65" s="23"/>
      <c r="B65" s="24"/>
      <c r="C65" s="23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customFormat="false" ht="12.8" hidden="false" customHeight="false" outlineLevel="0" collapsed="false">
      <c r="B66" s="7"/>
      <c r="L66" s="7"/>
    </row>
    <row r="67" customFormat="false" ht="12.8" hidden="false" customHeight="false" outlineLevel="0" collapsed="false">
      <c r="B67" s="7"/>
      <c r="L67" s="7"/>
    </row>
    <row r="68" customFormat="false" ht="12.8" hidden="false" customHeight="false" outlineLevel="0" collapsed="false">
      <c r="B68" s="7"/>
      <c r="L68" s="7"/>
    </row>
    <row r="69" customFormat="false" ht="12.8" hidden="false" customHeight="false" outlineLevel="0" collapsed="false">
      <c r="B69" s="7"/>
      <c r="L69" s="7"/>
    </row>
    <row r="70" customFormat="false" ht="12.8" hidden="false" customHeight="false" outlineLevel="0" collapsed="false">
      <c r="B70" s="7"/>
      <c r="L70" s="7"/>
    </row>
    <row r="71" customFormat="false" ht="12.8" hidden="false" customHeight="false" outlineLevel="0" collapsed="false">
      <c r="B71" s="7"/>
      <c r="L71" s="7"/>
    </row>
    <row r="72" customFormat="false" ht="12.8" hidden="false" customHeight="false" outlineLevel="0" collapsed="false">
      <c r="B72" s="7"/>
      <c r="L72" s="7"/>
    </row>
    <row r="73" customFormat="false" ht="12.8" hidden="false" customHeight="false" outlineLevel="0" collapsed="false">
      <c r="B73" s="7"/>
      <c r="L73" s="7"/>
    </row>
    <row r="74" customFormat="false" ht="12.8" hidden="false" customHeight="false" outlineLevel="0" collapsed="false">
      <c r="B74" s="7"/>
      <c r="L74" s="7"/>
    </row>
    <row r="75" customFormat="false" ht="12.8" hidden="false" customHeight="false" outlineLevel="0" collapsed="false">
      <c r="B75" s="7"/>
      <c r="L75" s="7"/>
    </row>
    <row r="76" s="28" customFormat="true" ht="12.8" hidden="false" customHeight="false" outlineLevel="0" collapsed="false">
      <c r="A76" s="23"/>
      <c r="B76" s="24"/>
      <c r="C76" s="23"/>
      <c r="D76" s="43" t="s">
        <v>49</v>
      </c>
      <c r="E76" s="26"/>
      <c r="F76" s="119" t="s">
        <v>50</v>
      </c>
      <c r="G76" s="43" t="s">
        <v>49</v>
      </c>
      <c r="H76" s="26"/>
      <c r="I76" s="26"/>
      <c r="J76" s="120" t="s">
        <v>50</v>
      </c>
      <c r="K76" s="26"/>
      <c r="L76" s="4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14.4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24.95" hidden="false" customHeight="true" outlineLevel="0" collapsed="false">
      <c r="A82" s="23"/>
      <c r="B82" s="24"/>
      <c r="C82" s="8" t="s">
        <v>83</v>
      </c>
      <c r="D82" s="23"/>
      <c r="E82" s="23"/>
      <c r="F82" s="23"/>
      <c r="G82" s="23"/>
      <c r="H82" s="23"/>
      <c r="I82" s="23"/>
      <c r="J82" s="23"/>
      <c r="K82" s="23"/>
      <c r="L82" s="40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40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2" hidden="false" customHeight="true" outlineLevel="0" collapsed="false">
      <c r="A84" s="23"/>
      <c r="B84" s="24"/>
      <c r="C84" s="16" t="s">
        <v>15</v>
      </c>
      <c r="D84" s="23"/>
      <c r="E84" s="23"/>
      <c r="F84" s="23"/>
      <c r="G84" s="23"/>
      <c r="H84" s="23"/>
      <c r="I84" s="23"/>
      <c r="J84" s="23"/>
      <c r="K84" s="23"/>
      <c r="L84" s="40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16.5" hidden="false" customHeight="true" outlineLevel="0" collapsed="false">
      <c r="A85" s="23"/>
      <c r="B85" s="24"/>
      <c r="C85" s="23"/>
      <c r="D85" s="23"/>
      <c r="E85" s="54" t="str">
        <f aca="false">E7</f>
        <v>Oprava bytu č.7</v>
      </c>
      <c r="F85" s="54"/>
      <c r="G85" s="54"/>
      <c r="H85" s="54"/>
      <c r="I85" s="23"/>
      <c r="J85" s="23"/>
      <c r="K85" s="23"/>
      <c r="L85" s="40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40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17" t="str">
        <f aca="false">F10</f>
        <v>Josefská 21, Brno</v>
      </c>
      <c r="G87" s="23"/>
      <c r="H87" s="23"/>
      <c r="I87" s="16" t="s">
        <v>21</v>
      </c>
      <c r="J87" s="101" t="str">
        <f aca="false">IF(J10="","",J10)</f>
        <v>24. 10. 2025</v>
      </c>
      <c r="K87" s="23"/>
      <c r="L87" s="40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40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25.65" hidden="false" customHeight="true" outlineLevel="0" collapsed="false">
      <c r="A89" s="23"/>
      <c r="B89" s="24"/>
      <c r="C89" s="16" t="s">
        <v>23</v>
      </c>
      <c r="D89" s="23"/>
      <c r="E89" s="23"/>
      <c r="F89" s="17" t="str">
        <f aca="false">E13</f>
        <v>MmBrna, OSM, Husova 3, Brno</v>
      </c>
      <c r="G89" s="23"/>
      <c r="H89" s="23"/>
      <c r="I89" s="16" t="s">
        <v>29</v>
      </c>
      <c r="J89" s="121" t="str">
        <f aca="false">E19</f>
        <v>Radka Volková, Loděnice 50</v>
      </c>
      <c r="K89" s="23"/>
      <c r="L89" s="40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25.65" hidden="false" customHeight="true" outlineLevel="0" collapsed="false">
      <c r="A90" s="23"/>
      <c r="B90" s="24"/>
      <c r="C90" s="16" t="s">
        <v>27</v>
      </c>
      <c r="D90" s="23"/>
      <c r="E90" s="23"/>
      <c r="F90" s="17" t="str">
        <f aca="false">IF(E16="","",E16)</f>
        <v>Vyplň údaj</v>
      </c>
      <c r="G90" s="23"/>
      <c r="H90" s="23"/>
      <c r="I90" s="16" t="s">
        <v>32</v>
      </c>
      <c r="J90" s="121" t="str">
        <f aca="false">E22</f>
        <v>Radka Volková, Loděnice 50</v>
      </c>
      <c r="K90" s="23"/>
      <c r="L90" s="40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28" customFormat="true" ht="10.3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40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="28" customFormat="true" ht="29.3" hidden="false" customHeight="true" outlineLevel="0" collapsed="false">
      <c r="A92" s="23"/>
      <c r="B92" s="24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40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="28" customFormat="true" ht="10.3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40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="28" customFormat="true" ht="22.8" hidden="false" customHeight="true" outlineLevel="0" collapsed="false">
      <c r="A94" s="23"/>
      <c r="B94" s="24"/>
      <c r="C94" s="124" t="s">
        <v>86</v>
      </c>
      <c r="D94" s="23"/>
      <c r="E94" s="23"/>
      <c r="F94" s="23"/>
      <c r="G94" s="23"/>
      <c r="H94" s="23"/>
      <c r="I94" s="23"/>
      <c r="J94" s="108" t="n">
        <f aca="false">J139</f>
        <v>0</v>
      </c>
      <c r="K94" s="23"/>
      <c r="L94" s="40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4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J140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J141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J150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J180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J211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J217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J219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J220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J232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J254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J259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J274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J278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J281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J285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J295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J347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J350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J368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J386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J406</f>
        <v>0</v>
      </c>
      <c r="L115" s="131"/>
    </row>
    <row r="116" s="130" customFormat="true" ht="19.9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J419</f>
        <v>0</v>
      </c>
      <c r="L116" s="131"/>
    </row>
    <row r="117" s="130" customFormat="true" ht="19.9" hidden="false" customHeight="true" outlineLevel="0" collapsed="false">
      <c r="B117" s="131"/>
      <c r="D117" s="132" t="s">
        <v>110</v>
      </c>
      <c r="E117" s="133"/>
      <c r="F117" s="133"/>
      <c r="G117" s="133"/>
      <c r="H117" s="133"/>
      <c r="I117" s="133"/>
      <c r="J117" s="134" t="n">
        <f aca="false">J431</f>
        <v>0</v>
      </c>
      <c r="L117" s="131"/>
    </row>
    <row r="118" s="125" customFormat="true" ht="24.95" hidden="false" customHeight="true" outlineLevel="0" collapsed="false">
      <c r="B118" s="126"/>
      <c r="D118" s="127" t="s">
        <v>111</v>
      </c>
      <c r="E118" s="128"/>
      <c r="F118" s="128"/>
      <c r="G118" s="128"/>
      <c r="H118" s="128"/>
      <c r="I118" s="128"/>
      <c r="J118" s="129" t="n">
        <f aca="false">J447</f>
        <v>0</v>
      </c>
      <c r="L118" s="126"/>
    </row>
    <row r="119" s="125" customFormat="true" ht="24.95" hidden="false" customHeight="true" outlineLevel="0" collapsed="false">
      <c r="B119" s="126"/>
      <c r="D119" s="127" t="s">
        <v>112</v>
      </c>
      <c r="E119" s="128"/>
      <c r="F119" s="128"/>
      <c r="G119" s="128"/>
      <c r="H119" s="128"/>
      <c r="I119" s="128"/>
      <c r="J119" s="129" t="n">
        <f aca="false">J458</f>
        <v>0</v>
      </c>
      <c r="L119" s="126"/>
    </row>
    <row r="120" s="130" customFormat="true" ht="19.9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J459</f>
        <v>0</v>
      </c>
      <c r="L120" s="131"/>
    </row>
    <row r="121" s="130" customFormat="true" ht="19.9" hidden="false" customHeight="true" outlineLevel="0" collapsed="false">
      <c r="B121" s="131"/>
      <c r="D121" s="132" t="s">
        <v>114</v>
      </c>
      <c r="E121" s="133"/>
      <c r="F121" s="133"/>
      <c r="G121" s="133"/>
      <c r="H121" s="133"/>
      <c r="I121" s="133"/>
      <c r="J121" s="134" t="n">
        <f aca="false">J461</f>
        <v>0</v>
      </c>
      <c r="L121" s="131"/>
    </row>
    <row r="122" s="28" customFormat="true" ht="21.85" hidden="false" customHeight="true" outlineLevel="0" collapsed="false">
      <c r="A122" s="23"/>
      <c r="B122" s="24"/>
      <c r="C122" s="23"/>
      <c r="D122" s="23"/>
      <c r="E122" s="23"/>
      <c r="F122" s="23"/>
      <c r="G122" s="23"/>
      <c r="H122" s="23"/>
      <c r="I122" s="23"/>
      <c r="J122" s="23"/>
      <c r="K122" s="23"/>
      <c r="L122" s="40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="28" customFormat="true" ht="6.95" hidden="false" customHeight="true" outlineLevel="0" collapsed="false">
      <c r="A123" s="23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0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7" s="28" customFormat="true" ht="6.95" hidden="false" customHeight="true" outlineLevel="0" collapsed="false">
      <c r="A127" s="23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0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="28" customFormat="true" ht="24.95" hidden="false" customHeight="true" outlineLevel="0" collapsed="false">
      <c r="A128" s="23"/>
      <c r="B128" s="24"/>
      <c r="C128" s="8" t="s">
        <v>115</v>
      </c>
      <c r="D128" s="23"/>
      <c r="E128" s="23"/>
      <c r="F128" s="23"/>
      <c r="G128" s="23"/>
      <c r="H128" s="23"/>
      <c r="I128" s="23"/>
      <c r="J128" s="23"/>
      <c r="K128" s="23"/>
      <c r="L128" s="40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="28" customFormat="true" ht="6.95" hidden="false" customHeight="true" outlineLevel="0" collapsed="false">
      <c r="A129" s="23"/>
      <c r="B129" s="24"/>
      <c r="C129" s="23"/>
      <c r="D129" s="23"/>
      <c r="E129" s="23"/>
      <c r="F129" s="23"/>
      <c r="G129" s="23"/>
      <c r="H129" s="23"/>
      <c r="I129" s="23"/>
      <c r="J129" s="23"/>
      <c r="K129" s="23"/>
      <c r="L129" s="40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="28" customFormat="true" ht="12" hidden="false" customHeight="true" outlineLevel="0" collapsed="false">
      <c r="A130" s="23"/>
      <c r="B130" s="24"/>
      <c r="C130" s="16" t="s">
        <v>15</v>
      </c>
      <c r="D130" s="23"/>
      <c r="E130" s="23"/>
      <c r="F130" s="23"/>
      <c r="G130" s="23"/>
      <c r="H130" s="23"/>
      <c r="I130" s="23"/>
      <c r="J130" s="23"/>
      <c r="K130" s="23"/>
      <c r="L130" s="40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="28" customFormat="true" ht="16.5" hidden="false" customHeight="true" outlineLevel="0" collapsed="false">
      <c r="A131" s="23"/>
      <c r="B131" s="24"/>
      <c r="C131" s="23"/>
      <c r="D131" s="23"/>
      <c r="E131" s="54" t="str">
        <f aca="false">E7</f>
        <v>Oprava bytu č.7</v>
      </c>
      <c r="F131" s="54"/>
      <c r="G131" s="54"/>
      <c r="H131" s="54"/>
      <c r="I131" s="23"/>
      <c r="J131" s="23"/>
      <c r="K131" s="23"/>
      <c r="L131" s="40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="28" customFormat="true" ht="6.95" hidden="false" customHeight="true" outlineLevel="0" collapsed="false">
      <c r="A132" s="23"/>
      <c r="B132" s="24"/>
      <c r="C132" s="23"/>
      <c r="D132" s="23"/>
      <c r="E132" s="23"/>
      <c r="F132" s="23"/>
      <c r="G132" s="23"/>
      <c r="H132" s="23"/>
      <c r="I132" s="23"/>
      <c r="J132" s="23"/>
      <c r="K132" s="23"/>
      <c r="L132" s="40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="28" customFormat="true" ht="12" hidden="false" customHeight="true" outlineLevel="0" collapsed="false">
      <c r="A133" s="23"/>
      <c r="B133" s="24"/>
      <c r="C133" s="16" t="s">
        <v>19</v>
      </c>
      <c r="D133" s="23"/>
      <c r="E133" s="23"/>
      <c r="F133" s="17" t="str">
        <f aca="false">F10</f>
        <v>Josefská 21, Brno</v>
      </c>
      <c r="G133" s="23"/>
      <c r="H133" s="23"/>
      <c r="I133" s="16" t="s">
        <v>21</v>
      </c>
      <c r="J133" s="101" t="str">
        <f aca="false">IF(J10="","",J10)</f>
        <v>24. 10. 2025</v>
      </c>
      <c r="K133" s="23"/>
      <c r="L133" s="40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="28" customFormat="true" ht="6.95" hidden="false" customHeight="true" outlineLevel="0" collapsed="false">
      <c r="A134" s="23"/>
      <c r="B134" s="24"/>
      <c r="C134" s="23"/>
      <c r="D134" s="23"/>
      <c r="E134" s="23"/>
      <c r="F134" s="23"/>
      <c r="G134" s="23"/>
      <c r="H134" s="23"/>
      <c r="I134" s="23"/>
      <c r="J134" s="23"/>
      <c r="K134" s="23"/>
      <c r="L134" s="40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="28" customFormat="true" ht="25.65" hidden="false" customHeight="true" outlineLevel="0" collapsed="false">
      <c r="A135" s="23"/>
      <c r="B135" s="24"/>
      <c r="C135" s="16" t="s">
        <v>23</v>
      </c>
      <c r="D135" s="23"/>
      <c r="E135" s="23"/>
      <c r="F135" s="17" t="str">
        <f aca="false">E13</f>
        <v>MmBrna, OSM, Husova 3, Brno</v>
      </c>
      <c r="G135" s="23"/>
      <c r="H135" s="23"/>
      <c r="I135" s="16" t="s">
        <v>29</v>
      </c>
      <c r="J135" s="121" t="str">
        <f aca="false">E19</f>
        <v>Radka Volková, Loděnice 50</v>
      </c>
      <c r="K135" s="23"/>
      <c r="L135" s="40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</row>
    <row r="136" s="28" customFormat="true" ht="25.65" hidden="false" customHeight="true" outlineLevel="0" collapsed="false">
      <c r="A136" s="23"/>
      <c r="B136" s="24"/>
      <c r="C136" s="16" t="s">
        <v>27</v>
      </c>
      <c r="D136" s="23"/>
      <c r="E136" s="23"/>
      <c r="F136" s="17" t="str">
        <f aca="false">IF(E16="","",E16)</f>
        <v>Vyplň údaj</v>
      </c>
      <c r="G136" s="23"/>
      <c r="H136" s="23"/>
      <c r="I136" s="16" t="s">
        <v>32</v>
      </c>
      <c r="J136" s="121" t="str">
        <f aca="false">E22</f>
        <v>Radka Volková, Loděnice 50</v>
      </c>
      <c r="K136" s="23"/>
      <c r="L136" s="40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</row>
    <row r="137" s="28" customFormat="true" ht="10.3" hidden="false" customHeight="true" outlineLevel="0" collapsed="false">
      <c r="A137" s="23"/>
      <c r="B137" s="24"/>
      <c r="C137" s="23"/>
      <c r="D137" s="23"/>
      <c r="E137" s="23"/>
      <c r="F137" s="23"/>
      <c r="G137" s="23"/>
      <c r="H137" s="23"/>
      <c r="I137" s="23"/>
      <c r="J137" s="23"/>
      <c r="K137" s="23"/>
      <c r="L137" s="40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</row>
    <row r="138" s="141" customFormat="true" ht="29.3" hidden="false" customHeight="true" outlineLevel="0" collapsed="false">
      <c r="A138" s="135"/>
      <c r="B138" s="136"/>
      <c r="C138" s="137" t="s">
        <v>116</v>
      </c>
      <c r="D138" s="138" t="s">
        <v>59</v>
      </c>
      <c r="E138" s="138" t="s">
        <v>55</v>
      </c>
      <c r="F138" s="138" t="s">
        <v>56</v>
      </c>
      <c r="G138" s="138" t="s">
        <v>117</v>
      </c>
      <c r="H138" s="138" t="s">
        <v>118</v>
      </c>
      <c r="I138" s="138" t="s">
        <v>119</v>
      </c>
      <c r="J138" s="138" t="s">
        <v>85</v>
      </c>
      <c r="K138" s="139" t="s">
        <v>120</v>
      </c>
      <c r="L138" s="140"/>
      <c r="M138" s="69"/>
      <c r="N138" s="70" t="s">
        <v>38</v>
      </c>
      <c r="O138" s="70" t="s">
        <v>121</v>
      </c>
      <c r="P138" s="70" t="s">
        <v>122</v>
      </c>
      <c r="Q138" s="70" t="s">
        <v>123</v>
      </c>
      <c r="R138" s="70" t="s">
        <v>124</v>
      </c>
      <c r="S138" s="70" t="s">
        <v>125</v>
      </c>
      <c r="T138" s="71" t="s">
        <v>126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</row>
    <row r="139" s="28" customFormat="true" ht="22.8" hidden="false" customHeight="true" outlineLevel="0" collapsed="false">
      <c r="A139" s="23"/>
      <c r="B139" s="24"/>
      <c r="C139" s="77" t="s">
        <v>127</v>
      </c>
      <c r="D139" s="23"/>
      <c r="E139" s="23"/>
      <c r="F139" s="23"/>
      <c r="G139" s="23"/>
      <c r="H139" s="23"/>
      <c r="I139" s="23"/>
      <c r="J139" s="142" t="n">
        <f aca="false">BK139</f>
        <v>0</v>
      </c>
      <c r="K139" s="23"/>
      <c r="L139" s="24"/>
      <c r="M139" s="72"/>
      <c r="N139" s="59"/>
      <c r="O139" s="73"/>
      <c r="P139" s="143" t="n">
        <f aca="false">P140+P219+P447+P458</f>
        <v>0</v>
      </c>
      <c r="Q139" s="73"/>
      <c r="R139" s="143" t="n">
        <f aca="false">R140+R219+R447+R458</f>
        <v>9.35476822</v>
      </c>
      <c r="S139" s="73"/>
      <c r="T139" s="144" t="n">
        <f aca="false">T140+T219+T447+T458</f>
        <v>9.22662848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T139" s="4" t="s">
        <v>73</v>
      </c>
      <c r="AU139" s="4" t="s">
        <v>87</v>
      </c>
      <c r="BK139" s="145" t="n">
        <f aca="false">BK140+BK219+BK447+BK458</f>
        <v>0</v>
      </c>
    </row>
    <row r="140" s="146" customFormat="true" ht="25.9" hidden="false" customHeight="true" outlineLevel="0" collapsed="false">
      <c r="B140" s="147"/>
      <c r="D140" s="148" t="s">
        <v>73</v>
      </c>
      <c r="E140" s="149" t="s">
        <v>128</v>
      </c>
      <c r="F140" s="149" t="s">
        <v>129</v>
      </c>
      <c r="I140" s="150"/>
      <c r="J140" s="151" t="n">
        <f aca="false">BK140</f>
        <v>0</v>
      </c>
      <c r="L140" s="147"/>
      <c r="M140" s="152"/>
      <c r="N140" s="153"/>
      <c r="O140" s="153"/>
      <c r="P140" s="154" t="n">
        <f aca="false">P141+P150+P180+P211+P217</f>
        <v>0</v>
      </c>
      <c r="Q140" s="153"/>
      <c r="R140" s="154" t="n">
        <f aca="false">R141+R150+R180+R211+R217</f>
        <v>6.50806672</v>
      </c>
      <c r="S140" s="153"/>
      <c r="T140" s="155" t="n">
        <f aca="false">T141+T150+T180+T211+T217</f>
        <v>8.48658908</v>
      </c>
      <c r="AR140" s="148" t="s">
        <v>79</v>
      </c>
      <c r="AT140" s="156" t="s">
        <v>73</v>
      </c>
      <c r="AU140" s="156" t="s">
        <v>74</v>
      </c>
      <c r="AY140" s="148" t="s">
        <v>130</v>
      </c>
      <c r="BK140" s="157" t="n">
        <f aca="false">BK141+BK150+BK180+BK211+BK217</f>
        <v>0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131</v>
      </c>
      <c r="F141" s="158" t="s">
        <v>132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SUM(P142:P149)</f>
        <v>0</v>
      </c>
      <c r="Q141" s="153"/>
      <c r="R141" s="154" t="n">
        <f aca="false">SUM(R142:R149)</f>
        <v>0.1225914</v>
      </c>
      <c r="S141" s="153"/>
      <c r="T141" s="155" t="n">
        <f aca="false">SUM(T142:T149)</f>
        <v>0</v>
      </c>
      <c r="AR141" s="148" t="s">
        <v>79</v>
      </c>
      <c r="AT141" s="156" t="s">
        <v>73</v>
      </c>
      <c r="AU141" s="156" t="s">
        <v>79</v>
      </c>
      <c r="AY141" s="148" t="s">
        <v>130</v>
      </c>
      <c r="BK141" s="157" t="n">
        <f aca="false">SUM(BK142:BK149)</f>
        <v>0</v>
      </c>
    </row>
    <row r="142" s="28" customFormat="true" ht="24.15" hidden="false" customHeight="true" outlineLevel="0" collapsed="false">
      <c r="A142" s="23"/>
      <c r="B142" s="160"/>
      <c r="C142" s="161" t="s">
        <v>79</v>
      </c>
      <c r="D142" s="161" t="s">
        <v>133</v>
      </c>
      <c r="E142" s="162" t="s">
        <v>134</v>
      </c>
      <c r="F142" s="163" t="s">
        <v>135</v>
      </c>
      <c r="G142" s="164" t="s">
        <v>136</v>
      </c>
      <c r="H142" s="165" t="n">
        <v>0.9</v>
      </c>
      <c r="I142" s="166"/>
      <c r="J142" s="167" t="n">
        <f aca="false">ROUND(I142*H142,2)</f>
        <v>0</v>
      </c>
      <c r="K142" s="163"/>
      <c r="L142" s="24"/>
      <c r="M142" s="168"/>
      <c r="N142" s="169" t="s">
        <v>40</v>
      </c>
      <c r="O142" s="61"/>
      <c r="P142" s="170" t="n">
        <f aca="false">O142*H142</f>
        <v>0</v>
      </c>
      <c r="Q142" s="170" t="n">
        <v>0.04434</v>
      </c>
      <c r="R142" s="170" t="n">
        <f aca="false">Q142*H142</f>
        <v>0.039906</v>
      </c>
      <c r="S142" s="170" t="n">
        <v>0</v>
      </c>
      <c r="T142" s="171" t="n">
        <f aca="false">S142*H142</f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72" t="s">
        <v>137</v>
      </c>
      <c r="AT142" s="172" t="s">
        <v>133</v>
      </c>
      <c r="AU142" s="172" t="s">
        <v>138</v>
      </c>
      <c r="AY142" s="4" t="s">
        <v>130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4" t="s">
        <v>138</v>
      </c>
      <c r="BK142" s="173" t="n">
        <f aca="false">ROUND(I142*H142,2)</f>
        <v>0</v>
      </c>
      <c r="BL142" s="4" t="s">
        <v>137</v>
      </c>
      <c r="BM142" s="172" t="s">
        <v>139</v>
      </c>
    </row>
    <row r="143" s="174" customFormat="true" ht="12.8" hidden="false" customHeight="false" outlineLevel="0" collapsed="false">
      <c r="B143" s="175"/>
      <c r="D143" s="176" t="s">
        <v>140</v>
      </c>
      <c r="E143" s="177"/>
      <c r="F143" s="178" t="s">
        <v>141</v>
      </c>
      <c r="H143" s="179" t="n">
        <v>0.9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140</v>
      </c>
      <c r="AU143" s="177" t="s">
        <v>138</v>
      </c>
      <c r="AV143" s="174" t="s">
        <v>138</v>
      </c>
      <c r="AW143" s="174" t="s">
        <v>31</v>
      </c>
      <c r="AX143" s="174" t="s">
        <v>79</v>
      </c>
      <c r="AY143" s="177" t="s">
        <v>130</v>
      </c>
    </row>
    <row r="144" s="28" customFormat="true" ht="33" hidden="false" customHeight="true" outlineLevel="0" collapsed="false">
      <c r="A144" s="23"/>
      <c r="B144" s="160"/>
      <c r="C144" s="161" t="s">
        <v>138</v>
      </c>
      <c r="D144" s="161" t="s">
        <v>133</v>
      </c>
      <c r="E144" s="162" t="s">
        <v>142</v>
      </c>
      <c r="F144" s="163" t="s">
        <v>143</v>
      </c>
      <c r="G144" s="164" t="s">
        <v>136</v>
      </c>
      <c r="H144" s="165" t="n">
        <v>1.08</v>
      </c>
      <c r="I144" s="166"/>
      <c r="J144" s="167" t="n">
        <f aca="false">ROUND(I144*H144,2)</f>
        <v>0</v>
      </c>
      <c r="K144" s="163" t="s">
        <v>144</v>
      </c>
      <c r="L144" s="24"/>
      <c r="M144" s="168"/>
      <c r="N144" s="169" t="s">
        <v>40</v>
      </c>
      <c r="O144" s="61"/>
      <c r="P144" s="170" t="n">
        <f aca="false">O144*H144</f>
        <v>0</v>
      </c>
      <c r="Q144" s="170" t="n">
        <v>0.06998</v>
      </c>
      <c r="R144" s="170" t="n">
        <f aca="false">Q144*H144</f>
        <v>0.0755784</v>
      </c>
      <c r="S144" s="170" t="n">
        <v>0</v>
      </c>
      <c r="T144" s="171" t="n">
        <f aca="false"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72" t="s">
        <v>137</v>
      </c>
      <c r="AT144" s="172" t="s">
        <v>133</v>
      </c>
      <c r="AU144" s="172" t="s">
        <v>138</v>
      </c>
      <c r="AY144" s="4" t="s">
        <v>130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4" t="s">
        <v>138</v>
      </c>
      <c r="BK144" s="173" t="n">
        <f aca="false">ROUND(I144*H144,2)</f>
        <v>0</v>
      </c>
      <c r="BL144" s="4" t="s">
        <v>137</v>
      </c>
      <c r="BM144" s="172" t="s">
        <v>145</v>
      </c>
    </row>
    <row r="145" s="174" customFormat="true" ht="12.8" hidden="false" customHeight="false" outlineLevel="0" collapsed="false">
      <c r="B145" s="175"/>
      <c r="D145" s="176" t="s">
        <v>140</v>
      </c>
      <c r="E145" s="177"/>
      <c r="F145" s="178" t="s">
        <v>146</v>
      </c>
      <c r="H145" s="179" t="n">
        <v>1.08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140</v>
      </c>
      <c r="AU145" s="177" t="s">
        <v>138</v>
      </c>
      <c r="AV145" s="174" t="s">
        <v>138</v>
      </c>
      <c r="AW145" s="174" t="s">
        <v>31</v>
      </c>
      <c r="AX145" s="174" t="s">
        <v>79</v>
      </c>
      <c r="AY145" s="177" t="s">
        <v>130</v>
      </c>
    </row>
    <row r="146" s="28" customFormat="true" ht="24.15" hidden="false" customHeight="true" outlineLevel="0" collapsed="false">
      <c r="A146" s="23"/>
      <c r="B146" s="160"/>
      <c r="C146" s="161" t="s">
        <v>131</v>
      </c>
      <c r="D146" s="161" t="s">
        <v>133</v>
      </c>
      <c r="E146" s="162" t="s">
        <v>147</v>
      </c>
      <c r="F146" s="163" t="s">
        <v>148</v>
      </c>
      <c r="G146" s="164" t="s">
        <v>149</v>
      </c>
      <c r="H146" s="165" t="n">
        <v>0.9</v>
      </c>
      <c r="I146" s="166"/>
      <c r="J146" s="167" t="n">
        <f aca="false">ROUND(I146*H146,2)</f>
        <v>0</v>
      </c>
      <c r="K146" s="163" t="s">
        <v>144</v>
      </c>
      <c r="L146" s="24"/>
      <c r="M146" s="168"/>
      <c r="N146" s="169" t="s">
        <v>40</v>
      </c>
      <c r="O146" s="61"/>
      <c r="P146" s="170" t="n">
        <f aca="false">O146*H146</f>
        <v>0</v>
      </c>
      <c r="Q146" s="170" t="n">
        <v>0.00013</v>
      </c>
      <c r="R146" s="170" t="n">
        <f aca="false">Q146*H146</f>
        <v>0.000117</v>
      </c>
      <c r="S146" s="170" t="n">
        <v>0</v>
      </c>
      <c r="T146" s="171" t="n">
        <f aca="false">S146*H146</f>
        <v>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R146" s="172" t="s">
        <v>137</v>
      </c>
      <c r="AT146" s="172" t="s">
        <v>133</v>
      </c>
      <c r="AU146" s="172" t="s">
        <v>138</v>
      </c>
      <c r="AY146" s="4" t="s">
        <v>130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4" t="s">
        <v>138</v>
      </c>
      <c r="BK146" s="173" t="n">
        <f aca="false">ROUND(I146*H146,2)</f>
        <v>0</v>
      </c>
      <c r="BL146" s="4" t="s">
        <v>137</v>
      </c>
      <c r="BM146" s="172" t="s">
        <v>150</v>
      </c>
    </row>
    <row r="147" s="174" customFormat="true" ht="12.8" hidden="false" customHeight="false" outlineLevel="0" collapsed="false">
      <c r="B147" s="175"/>
      <c r="D147" s="176" t="s">
        <v>140</v>
      </c>
      <c r="E147" s="177"/>
      <c r="F147" s="178" t="s">
        <v>151</v>
      </c>
      <c r="H147" s="179" t="n">
        <v>0.9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140</v>
      </c>
      <c r="AU147" s="177" t="s">
        <v>138</v>
      </c>
      <c r="AV147" s="174" t="s">
        <v>138</v>
      </c>
      <c r="AW147" s="174" t="s">
        <v>31</v>
      </c>
      <c r="AX147" s="174" t="s">
        <v>79</v>
      </c>
      <c r="AY147" s="177" t="s">
        <v>130</v>
      </c>
    </row>
    <row r="148" s="28" customFormat="true" ht="24.15" hidden="false" customHeight="true" outlineLevel="0" collapsed="false">
      <c r="A148" s="23"/>
      <c r="B148" s="160"/>
      <c r="C148" s="161" t="s">
        <v>137</v>
      </c>
      <c r="D148" s="161" t="s">
        <v>133</v>
      </c>
      <c r="E148" s="162" t="s">
        <v>152</v>
      </c>
      <c r="F148" s="163" t="s">
        <v>153</v>
      </c>
      <c r="G148" s="164" t="s">
        <v>154</v>
      </c>
      <c r="H148" s="165" t="n">
        <v>1</v>
      </c>
      <c r="I148" s="166"/>
      <c r="J148" s="167" t="n">
        <f aca="false">ROUND(I148*H148,2)</f>
        <v>0</v>
      </c>
      <c r="K148" s="163"/>
      <c r="L148" s="24"/>
      <c r="M148" s="168"/>
      <c r="N148" s="169" t="s">
        <v>40</v>
      </c>
      <c r="O148" s="61"/>
      <c r="P148" s="170" t="n">
        <f aca="false">O148*H148</f>
        <v>0</v>
      </c>
      <c r="Q148" s="170" t="n">
        <v>0.00699</v>
      </c>
      <c r="R148" s="170" t="n">
        <f aca="false">Q148*H148</f>
        <v>0.00699</v>
      </c>
      <c r="S148" s="170" t="n">
        <v>0</v>
      </c>
      <c r="T148" s="171" t="n">
        <f aca="false">S148*H148</f>
        <v>0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72" t="s">
        <v>137</v>
      </c>
      <c r="AT148" s="172" t="s">
        <v>133</v>
      </c>
      <c r="AU148" s="172" t="s">
        <v>138</v>
      </c>
      <c r="AY148" s="4" t="s">
        <v>130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4" t="s">
        <v>138</v>
      </c>
      <c r="BK148" s="173" t="n">
        <f aca="false">ROUND(I148*H148,2)</f>
        <v>0</v>
      </c>
      <c r="BL148" s="4" t="s">
        <v>137</v>
      </c>
      <c r="BM148" s="172" t="s">
        <v>155</v>
      </c>
    </row>
    <row r="149" s="174" customFormat="true" ht="12.8" hidden="false" customHeight="false" outlineLevel="0" collapsed="false">
      <c r="B149" s="175"/>
      <c r="D149" s="176" t="s">
        <v>140</v>
      </c>
      <c r="E149" s="177"/>
      <c r="F149" s="178" t="s">
        <v>79</v>
      </c>
      <c r="H149" s="179" t="n">
        <v>1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140</v>
      </c>
      <c r="AU149" s="177" t="s">
        <v>138</v>
      </c>
      <c r="AV149" s="174" t="s">
        <v>138</v>
      </c>
      <c r="AW149" s="174" t="s">
        <v>31</v>
      </c>
      <c r="AX149" s="174" t="s">
        <v>79</v>
      </c>
      <c r="AY149" s="177" t="s">
        <v>130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156</v>
      </c>
      <c r="F150" s="158" t="s">
        <v>157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SUM(P151:P179)</f>
        <v>0</v>
      </c>
      <c r="Q150" s="153"/>
      <c r="R150" s="154" t="n">
        <f aca="false">SUM(R151:R179)</f>
        <v>6.38186532</v>
      </c>
      <c r="S150" s="153"/>
      <c r="T150" s="155" t="n">
        <f aca="false">SUM(T151:T179)</f>
        <v>0.00088608</v>
      </c>
      <c r="AR150" s="148" t="s">
        <v>79</v>
      </c>
      <c r="AT150" s="156" t="s">
        <v>73</v>
      </c>
      <c r="AU150" s="156" t="s">
        <v>79</v>
      </c>
      <c r="AY150" s="148" t="s">
        <v>130</v>
      </c>
      <c r="BK150" s="157" t="n">
        <f aca="false">SUM(BK151:BK179)</f>
        <v>0</v>
      </c>
    </row>
    <row r="151" s="28" customFormat="true" ht="24.15" hidden="false" customHeight="true" outlineLevel="0" collapsed="false">
      <c r="A151" s="23"/>
      <c r="B151" s="160"/>
      <c r="C151" s="161" t="s">
        <v>158</v>
      </c>
      <c r="D151" s="161" t="s">
        <v>133</v>
      </c>
      <c r="E151" s="162" t="s">
        <v>159</v>
      </c>
      <c r="F151" s="163" t="s">
        <v>160</v>
      </c>
      <c r="G151" s="164" t="s">
        <v>136</v>
      </c>
      <c r="H151" s="165" t="n">
        <v>84.85</v>
      </c>
      <c r="I151" s="166"/>
      <c r="J151" s="167" t="n">
        <f aca="false">ROUND(I151*H151,2)</f>
        <v>0</v>
      </c>
      <c r="K151" s="163" t="s">
        <v>144</v>
      </c>
      <c r="L151" s="24"/>
      <c r="M151" s="168"/>
      <c r="N151" s="169" t="s">
        <v>40</v>
      </c>
      <c r="O151" s="61"/>
      <c r="P151" s="170" t="n">
        <f aca="false">O151*H151</f>
        <v>0</v>
      </c>
      <c r="Q151" s="170" t="n">
        <v>0.0057</v>
      </c>
      <c r="R151" s="170" t="n">
        <f aca="false">Q151*H151</f>
        <v>0.483645</v>
      </c>
      <c r="S151" s="170" t="n">
        <v>0</v>
      </c>
      <c r="T151" s="171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2" t="s">
        <v>137</v>
      </c>
      <c r="AT151" s="172" t="s">
        <v>133</v>
      </c>
      <c r="AU151" s="172" t="s">
        <v>138</v>
      </c>
      <c r="AY151" s="4" t="s">
        <v>130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4" t="s">
        <v>138</v>
      </c>
      <c r="BK151" s="173" t="n">
        <f aca="false">ROUND(I151*H151,2)</f>
        <v>0</v>
      </c>
      <c r="BL151" s="4" t="s">
        <v>137</v>
      </c>
      <c r="BM151" s="172" t="s">
        <v>161</v>
      </c>
    </row>
    <row r="152" s="174" customFormat="true" ht="12.8" hidden="false" customHeight="false" outlineLevel="0" collapsed="false">
      <c r="B152" s="175"/>
      <c r="D152" s="176" t="s">
        <v>140</v>
      </c>
      <c r="E152" s="177"/>
      <c r="F152" s="178" t="s">
        <v>162</v>
      </c>
      <c r="H152" s="179" t="n">
        <v>84.85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140</v>
      </c>
      <c r="AU152" s="177" t="s">
        <v>138</v>
      </c>
      <c r="AV152" s="174" t="s">
        <v>138</v>
      </c>
      <c r="AW152" s="174" t="s">
        <v>31</v>
      </c>
      <c r="AX152" s="174" t="s">
        <v>79</v>
      </c>
      <c r="AY152" s="177" t="s">
        <v>130</v>
      </c>
    </row>
    <row r="153" s="28" customFormat="true" ht="24.15" hidden="false" customHeight="true" outlineLevel="0" collapsed="false">
      <c r="A153" s="23"/>
      <c r="B153" s="160"/>
      <c r="C153" s="161" t="s">
        <v>156</v>
      </c>
      <c r="D153" s="161" t="s">
        <v>133</v>
      </c>
      <c r="E153" s="162" t="s">
        <v>163</v>
      </c>
      <c r="F153" s="163" t="s">
        <v>164</v>
      </c>
      <c r="G153" s="164" t="s">
        <v>136</v>
      </c>
      <c r="H153" s="165" t="n">
        <v>34.03</v>
      </c>
      <c r="I153" s="166"/>
      <c r="J153" s="167" t="n">
        <f aca="false">ROUND(I153*H153,2)</f>
        <v>0</v>
      </c>
      <c r="K153" s="163" t="s">
        <v>144</v>
      </c>
      <c r="L153" s="24"/>
      <c r="M153" s="168"/>
      <c r="N153" s="169" t="s">
        <v>40</v>
      </c>
      <c r="O153" s="61"/>
      <c r="P153" s="170" t="n">
        <f aca="false">O153*H153</f>
        <v>0</v>
      </c>
      <c r="Q153" s="170" t="n">
        <v>0.00026</v>
      </c>
      <c r="R153" s="170" t="n">
        <f aca="false">Q153*H153</f>
        <v>0.0088478</v>
      </c>
      <c r="S153" s="170" t="n">
        <v>0</v>
      </c>
      <c r="T153" s="171" t="n">
        <f aca="false">S153*H153</f>
        <v>0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172" t="s">
        <v>137</v>
      </c>
      <c r="AT153" s="172" t="s">
        <v>133</v>
      </c>
      <c r="AU153" s="172" t="s">
        <v>138</v>
      </c>
      <c r="AY153" s="4" t="s">
        <v>130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4" t="s">
        <v>138</v>
      </c>
      <c r="BK153" s="173" t="n">
        <f aca="false">ROUND(I153*H153,2)</f>
        <v>0</v>
      </c>
      <c r="BL153" s="4" t="s">
        <v>137</v>
      </c>
      <c r="BM153" s="172" t="s">
        <v>165</v>
      </c>
    </row>
    <row r="154" s="174" customFormat="true" ht="12.8" hidden="false" customHeight="false" outlineLevel="0" collapsed="false">
      <c r="B154" s="175"/>
      <c r="D154" s="176" t="s">
        <v>140</v>
      </c>
      <c r="E154" s="177"/>
      <c r="F154" s="178" t="s">
        <v>166</v>
      </c>
      <c r="H154" s="179" t="n">
        <v>34.03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140</v>
      </c>
      <c r="AU154" s="177" t="s">
        <v>138</v>
      </c>
      <c r="AV154" s="174" t="s">
        <v>138</v>
      </c>
      <c r="AW154" s="174" t="s">
        <v>31</v>
      </c>
      <c r="AX154" s="174" t="s">
        <v>79</v>
      </c>
      <c r="AY154" s="177" t="s">
        <v>130</v>
      </c>
    </row>
    <row r="155" s="28" customFormat="true" ht="21.75" hidden="false" customHeight="true" outlineLevel="0" collapsed="false">
      <c r="A155" s="23"/>
      <c r="B155" s="160"/>
      <c r="C155" s="161" t="s">
        <v>167</v>
      </c>
      <c r="D155" s="161" t="s">
        <v>133</v>
      </c>
      <c r="E155" s="162" t="s">
        <v>168</v>
      </c>
      <c r="F155" s="163" t="s">
        <v>169</v>
      </c>
      <c r="G155" s="164" t="s">
        <v>136</v>
      </c>
      <c r="H155" s="165" t="n">
        <v>9.428</v>
      </c>
      <c r="I155" s="166"/>
      <c r="J155" s="167" t="n">
        <f aca="false">ROUND(I155*H155,2)</f>
        <v>0</v>
      </c>
      <c r="K155" s="163" t="s">
        <v>144</v>
      </c>
      <c r="L155" s="24"/>
      <c r="M155" s="168"/>
      <c r="N155" s="169" t="s">
        <v>40</v>
      </c>
      <c r="O155" s="61"/>
      <c r="P155" s="170" t="n">
        <f aca="false">O155*H155</f>
        <v>0</v>
      </c>
      <c r="Q155" s="170" t="n">
        <v>0.056</v>
      </c>
      <c r="R155" s="170" t="n">
        <f aca="false">Q155*H155</f>
        <v>0.527968</v>
      </c>
      <c r="S155" s="170" t="n">
        <v>0</v>
      </c>
      <c r="T155" s="171" t="n">
        <f aca="false">S155*H155</f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72" t="s">
        <v>137</v>
      </c>
      <c r="AT155" s="172" t="s">
        <v>133</v>
      </c>
      <c r="AU155" s="172" t="s">
        <v>138</v>
      </c>
      <c r="AY155" s="4" t="s">
        <v>130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4" t="s">
        <v>138</v>
      </c>
      <c r="BK155" s="173" t="n">
        <f aca="false">ROUND(I155*H155,2)</f>
        <v>0</v>
      </c>
      <c r="BL155" s="4" t="s">
        <v>137</v>
      </c>
      <c r="BM155" s="172" t="s">
        <v>170</v>
      </c>
    </row>
    <row r="156" s="174" customFormat="true" ht="12.8" hidden="false" customHeight="false" outlineLevel="0" collapsed="false">
      <c r="B156" s="175"/>
      <c r="D156" s="176" t="s">
        <v>140</v>
      </c>
      <c r="E156" s="177"/>
      <c r="F156" s="178" t="s">
        <v>171</v>
      </c>
      <c r="H156" s="179" t="n">
        <v>9.428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140</v>
      </c>
      <c r="AU156" s="177" t="s">
        <v>138</v>
      </c>
      <c r="AV156" s="174" t="s">
        <v>138</v>
      </c>
      <c r="AW156" s="174" t="s">
        <v>31</v>
      </c>
      <c r="AX156" s="174" t="s">
        <v>74</v>
      </c>
      <c r="AY156" s="177" t="s">
        <v>130</v>
      </c>
    </row>
    <row r="157" s="184" customFormat="true" ht="12.8" hidden="false" customHeight="false" outlineLevel="0" collapsed="false">
      <c r="B157" s="185"/>
      <c r="D157" s="176" t="s">
        <v>140</v>
      </c>
      <c r="E157" s="186"/>
      <c r="F157" s="187" t="s">
        <v>172</v>
      </c>
      <c r="H157" s="188" t="n">
        <v>9.428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140</v>
      </c>
      <c r="AU157" s="186" t="s">
        <v>138</v>
      </c>
      <c r="AV157" s="184" t="s">
        <v>137</v>
      </c>
      <c r="AW157" s="184" t="s">
        <v>31</v>
      </c>
      <c r="AX157" s="184" t="s">
        <v>79</v>
      </c>
      <c r="AY157" s="186" t="s">
        <v>130</v>
      </c>
    </row>
    <row r="158" s="28" customFormat="true" ht="21.75" hidden="false" customHeight="true" outlineLevel="0" collapsed="false">
      <c r="A158" s="23"/>
      <c r="B158" s="160"/>
      <c r="C158" s="161" t="s">
        <v>173</v>
      </c>
      <c r="D158" s="161" t="s">
        <v>133</v>
      </c>
      <c r="E158" s="162" t="s">
        <v>174</v>
      </c>
      <c r="F158" s="163" t="s">
        <v>175</v>
      </c>
      <c r="G158" s="164" t="s">
        <v>136</v>
      </c>
      <c r="H158" s="165" t="n">
        <v>2.11</v>
      </c>
      <c r="I158" s="166"/>
      <c r="J158" s="167" t="n">
        <f aca="false">ROUND(I158*H158,2)</f>
        <v>0</v>
      </c>
      <c r="K158" s="163" t="s">
        <v>144</v>
      </c>
      <c r="L158" s="24"/>
      <c r="M158" s="168"/>
      <c r="N158" s="169" t="s">
        <v>40</v>
      </c>
      <c r="O158" s="61"/>
      <c r="P158" s="170" t="n">
        <f aca="false">O158*H158</f>
        <v>0</v>
      </c>
      <c r="Q158" s="170" t="n">
        <v>0.00438</v>
      </c>
      <c r="R158" s="170" t="n">
        <f aca="false">Q158*H158</f>
        <v>0.0092418</v>
      </c>
      <c r="S158" s="170" t="n">
        <v>0</v>
      </c>
      <c r="T158" s="171" t="n">
        <f aca="false">S158*H158</f>
        <v>0</v>
      </c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R158" s="172" t="s">
        <v>137</v>
      </c>
      <c r="AT158" s="172" t="s">
        <v>133</v>
      </c>
      <c r="AU158" s="172" t="s">
        <v>138</v>
      </c>
      <c r="AY158" s="4" t="s">
        <v>130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4" t="s">
        <v>138</v>
      </c>
      <c r="BK158" s="173" t="n">
        <f aca="false">ROUND(I158*H158,2)</f>
        <v>0</v>
      </c>
      <c r="BL158" s="4" t="s">
        <v>137</v>
      </c>
      <c r="BM158" s="172" t="s">
        <v>176</v>
      </c>
    </row>
    <row r="159" s="174" customFormat="true" ht="12.8" hidden="false" customHeight="false" outlineLevel="0" collapsed="false">
      <c r="B159" s="175"/>
      <c r="D159" s="176" t="s">
        <v>140</v>
      </c>
      <c r="E159" s="177"/>
      <c r="F159" s="178" t="s">
        <v>177</v>
      </c>
      <c r="H159" s="179" t="n">
        <v>2.11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140</v>
      </c>
      <c r="AU159" s="177" t="s">
        <v>138</v>
      </c>
      <c r="AV159" s="174" t="s">
        <v>138</v>
      </c>
      <c r="AW159" s="174" t="s">
        <v>31</v>
      </c>
      <c r="AX159" s="174" t="s">
        <v>79</v>
      </c>
      <c r="AY159" s="177" t="s">
        <v>130</v>
      </c>
    </row>
    <row r="160" s="28" customFormat="true" ht="24.15" hidden="false" customHeight="true" outlineLevel="0" collapsed="false">
      <c r="A160" s="23"/>
      <c r="B160" s="160"/>
      <c r="C160" s="161" t="s">
        <v>178</v>
      </c>
      <c r="D160" s="161" t="s">
        <v>133</v>
      </c>
      <c r="E160" s="162" t="s">
        <v>179</v>
      </c>
      <c r="F160" s="163" t="s">
        <v>180</v>
      </c>
      <c r="G160" s="164" t="s">
        <v>136</v>
      </c>
      <c r="H160" s="165" t="n">
        <v>31.92</v>
      </c>
      <c r="I160" s="166"/>
      <c r="J160" s="167" t="n">
        <f aca="false">ROUND(I160*H160,2)</f>
        <v>0</v>
      </c>
      <c r="K160" s="163" t="s">
        <v>144</v>
      </c>
      <c r="L160" s="24"/>
      <c r="M160" s="168"/>
      <c r="N160" s="169" t="s">
        <v>40</v>
      </c>
      <c r="O160" s="61"/>
      <c r="P160" s="170" t="n">
        <f aca="false">O160*H160</f>
        <v>0</v>
      </c>
      <c r="Q160" s="170" t="n">
        <v>0.01838</v>
      </c>
      <c r="R160" s="170" t="n">
        <f aca="false">Q160*H160</f>
        <v>0.5866896</v>
      </c>
      <c r="S160" s="170" t="n">
        <v>0</v>
      </c>
      <c r="T160" s="171" t="n">
        <f aca="false"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72" t="s">
        <v>137</v>
      </c>
      <c r="AT160" s="172" t="s">
        <v>133</v>
      </c>
      <c r="AU160" s="172" t="s">
        <v>138</v>
      </c>
      <c r="AY160" s="4" t="s">
        <v>130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4" t="s">
        <v>138</v>
      </c>
      <c r="BK160" s="173" t="n">
        <f aca="false">ROUND(I160*H160,2)</f>
        <v>0</v>
      </c>
      <c r="BL160" s="4" t="s">
        <v>137</v>
      </c>
      <c r="BM160" s="172" t="s">
        <v>181</v>
      </c>
    </row>
    <row r="161" s="174" customFormat="true" ht="12.8" hidden="false" customHeight="false" outlineLevel="0" collapsed="false">
      <c r="B161" s="175"/>
      <c r="D161" s="176" t="s">
        <v>140</v>
      </c>
      <c r="E161" s="177"/>
      <c r="F161" s="178" t="s">
        <v>182</v>
      </c>
      <c r="H161" s="179" t="n">
        <v>5.52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140</v>
      </c>
      <c r="AU161" s="177" t="s">
        <v>138</v>
      </c>
      <c r="AV161" s="174" t="s">
        <v>138</v>
      </c>
      <c r="AW161" s="174" t="s">
        <v>31</v>
      </c>
      <c r="AX161" s="174" t="s">
        <v>74</v>
      </c>
      <c r="AY161" s="177" t="s">
        <v>130</v>
      </c>
    </row>
    <row r="162" s="174" customFormat="true" ht="12.8" hidden="false" customHeight="false" outlineLevel="0" collapsed="false">
      <c r="B162" s="175"/>
      <c r="D162" s="176" t="s">
        <v>140</v>
      </c>
      <c r="E162" s="177"/>
      <c r="F162" s="178" t="s">
        <v>183</v>
      </c>
      <c r="H162" s="179" t="n">
        <v>12.8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140</v>
      </c>
      <c r="AU162" s="177" t="s">
        <v>138</v>
      </c>
      <c r="AV162" s="174" t="s">
        <v>138</v>
      </c>
      <c r="AW162" s="174" t="s">
        <v>31</v>
      </c>
      <c r="AX162" s="174" t="s">
        <v>74</v>
      </c>
      <c r="AY162" s="177" t="s">
        <v>130</v>
      </c>
    </row>
    <row r="163" s="174" customFormat="true" ht="12.8" hidden="false" customHeight="false" outlineLevel="0" collapsed="false">
      <c r="B163" s="175"/>
      <c r="D163" s="176" t="s">
        <v>140</v>
      </c>
      <c r="E163" s="177"/>
      <c r="F163" s="178" t="s">
        <v>184</v>
      </c>
      <c r="H163" s="179" t="n">
        <v>13.6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140</v>
      </c>
      <c r="AU163" s="177" t="s">
        <v>138</v>
      </c>
      <c r="AV163" s="174" t="s">
        <v>138</v>
      </c>
      <c r="AW163" s="174" t="s">
        <v>31</v>
      </c>
      <c r="AX163" s="174" t="s">
        <v>74</v>
      </c>
      <c r="AY163" s="177" t="s">
        <v>130</v>
      </c>
    </row>
    <row r="164" s="184" customFormat="true" ht="12.8" hidden="false" customHeight="false" outlineLevel="0" collapsed="false">
      <c r="B164" s="185"/>
      <c r="D164" s="176" t="s">
        <v>140</v>
      </c>
      <c r="E164" s="186"/>
      <c r="F164" s="187" t="s">
        <v>172</v>
      </c>
      <c r="H164" s="188" t="n">
        <v>31.92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140</v>
      </c>
      <c r="AU164" s="186" t="s">
        <v>138</v>
      </c>
      <c r="AV164" s="184" t="s">
        <v>137</v>
      </c>
      <c r="AW164" s="184" t="s">
        <v>31</v>
      </c>
      <c r="AX164" s="184" t="s">
        <v>79</v>
      </c>
      <c r="AY164" s="186" t="s">
        <v>130</v>
      </c>
    </row>
    <row r="165" s="28" customFormat="true" ht="24.15" hidden="false" customHeight="true" outlineLevel="0" collapsed="false">
      <c r="A165" s="23"/>
      <c r="B165" s="160"/>
      <c r="C165" s="161" t="s">
        <v>185</v>
      </c>
      <c r="D165" s="161" t="s">
        <v>133</v>
      </c>
      <c r="E165" s="162" t="s">
        <v>186</v>
      </c>
      <c r="F165" s="163" t="s">
        <v>187</v>
      </c>
      <c r="G165" s="164" t="s">
        <v>136</v>
      </c>
      <c r="H165" s="165" t="n">
        <v>31.92</v>
      </c>
      <c r="I165" s="166"/>
      <c r="J165" s="167" t="n">
        <f aca="false">ROUND(I165*H165,2)</f>
        <v>0</v>
      </c>
      <c r="K165" s="163" t="s">
        <v>144</v>
      </c>
      <c r="L165" s="24"/>
      <c r="M165" s="168"/>
      <c r="N165" s="169" t="s">
        <v>40</v>
      </c>
      <c r="O165" s="61"/>
      <c r="P165" s="170" t="n">
        <f aca="false">O165*H165</f>
        <v>0</v>
      </c>
      <c r="Q165" s="170" t="n">
        <v>0.0079</v>
      </c>
      <c r="R165" s="170" t="n">
        <f aca="false">Q165*H165</f>
        <v>0.252168</v>
      </c>
      <c r="S165" s="170" t="n">
        <v>0</v>
      </c>
      <c r="T165" s="171" t="n">
        <f aca="false"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72" t="s">
        <v>137</v>
      </c>
      <c r="AT165" s="172" t="s">
        <v>133</v>
      </c>
      <c r="AU165" s="172" t="s">
        <v>138</v>
      </c>
      <c r="AY165" s="4" t="s">
        <v>130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4" t="s">
        <v>138</v>
      </c>
      <c r="BK165" s="173" t="n">
        <f aca="false">ROUND(I165*H165,2)</f>
        <v>0</v>
      </c>
      <c r="BL165" s="4" t="s">
        <v>137</v>
      </c>
      <c r="BM165" s="172" t="s">
        <v>188</v>
      </c>
    </row>
    <row r="166" s="28" customFormat="true" ht="24.15" hidden="false" customHeight="true" outlineLevel="0" collapsed="false">
      <c r="A166" s="23"/>
      <c r="B166" s="160"/>
      <c r="C166" s="161" t="s">
        <v>189</v>
      </c>
      <c r="D166" s="161" t="s">
        <v>133</v>
      </c>
      <c r="E166" s="162" t="s">
        <v>190</v>
      </c>
      <c r="F166" s="163" t="s">
        <v>191</v>
      </c>
      <c r="G166" s="164" t="s">
        <v>136</v>
      </c>
      <c r="H166" s="165" t="n">
        <v>1.2</v>
      </c>
      <c r="I166" s="166"/>
      <c r="J166" s="167" t="n">
        <f aca="false">ROUND(I166*H166,2)</f>
        <v>0</v>
      </c>
      <c r="K166" s="163" t="s">
        <v>144</v>
      </c>
      <c r="L166" s="24"/>
      <c r="M166" s="168"/>
      <c r="N166" s="169" t="s">
        <v>40</v>
      </c>
      <c r="O166" s="61"/>
      <c r="P166" s="170" t="n">
        <f aca="false">O166*H166</f>
        <v>0</v>
      </c>
      <c r="Q166" s="170" t="n">
        <v>0.03358</v>
      </c>
      <c r="R166" s="170" t="n">
        <f aca="false">Q166*H166</f>
        <v>0.040296</v>
      </c>
      <c r="S166" s="170" t="n">
        <v>0</v>
      </c>
      <c r="T166" s="171" t="n">
        <f aca="false">S166*H166</f>
        <v>0</v>
      </c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R166" s="172" t="s">
        <v>137</v>
      </c>
      <c r="AT166" s="172" t="s">
        <v>133</v>
      </c>
      <c r="AU166" s="172" t="s">
        <v>138</v>
      </c>
      <c r="AY166" s="4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4" t="s">
        <v>138</v>
      </c>
      <c r="BK166" s="173" t="n">
        <f aca="false">ROUND(I166*H166,2)</f>
        <v>0</v>
      </c>
      <c r="BL166" s="4" t="s">
        <v>137</v>
      </c>
      <c r="BM166" s="172" t="s">
        <v>192</v>
      </c>
    </row>
    <row r="167" s="174" customFormat="true" ht="12.8" hidden="false" customHeight="false" outlineLevel="0" collapsed="false">
      <c r="B167" s="175"/>
      <c r="D167" s="176" t="s">
        <v>140</v>
      </c>
      <c r="E167" s="177"/>
      <c r="F167" s="178" t="s">
        <v>193</v>
      </c>
      <c r="H167" s="179" t="n">
        <v>1.2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140</v>
      </c>
      <c r="AU167" s="177" t="s">
        <v>138</v>
      </c>
      <c r="AV167" s="174" t="s">
        <v>138</v>
      </c>
      <c r="AW167" s="174" t="s">
        <v>31</v>
      </c>
      <c r="AX167" s="174" t="s">
        <v>79</v>
      </c>
      <c r="AY167" s="177" t="s">
        <v>130</v>
      </c>
    </row>
    <row r="168" s="28" customFormat="true" ht="24.15" hidden="false" customHeight="true" outlineLevel="0" collapsed="false">
      <c r="A168" s="23"/>
      <c r="B168" s="160"/>
      <c r="C168" s="161" t="s">
        <v>7</v>
      </c>
      <c r="D168" s="161" t="s">
        <v>133</v>
      </c>
      <c r="E168" s="162" t="s">
        <v>194</v>
      </c>
      <c r="F168" s="163" t="s">
        <v>195</v>
      </c>
      <c r="G168" s="164" t="s">
        <v>136</v>
      </c>
      <c r="H168" s="165" t="n">
        <v>263.04</v>
      </c>
      <c r="I168" s="166"/>
      <c r="J168" s="167" t="n">
        <f aca="false">ROUND(I168*H168,2)</f>
        <v>0</v>
      </c>
      <c r="K168" s="163" t="s">
        <v>144</v>
      </c>
      <c r="L168" s="24"/>
      <c r="M168" s="168"/>
      <c r="N168" s="169" t="s">
        <v>40</v>
      </c>
      <c r="O168" s="61"/>
      <c r="P168" s="170" t="n">
        <f aca="false">O168*H168</f>
        <v>0</v>
      </c>
      <c r="Q168" s="170" t="n">
        <v>0.017</v>
      </c>
      <c r="R168" s="170" t="n">
        <f aca="false">Q168*H168</f>
        <v>4.47168</v>
      </c>
      <c r="S168" s="170" t="n">
        <v>0</v>
      </c>
      <c r="T168" s="171" t="n">
        <f aca="false">S168*H168</f>
        <v>0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172" t="s">
        <v>137</v>
      </c>
      <c r="AT168" s="172" t="s">
        <v>133</v>
      </c>
      <c r="AU168" s="172" t="s">
        <v>138</v>
      </c>
      <c r="AY168" s="4" t="s">
        <v>130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4" t="s">
        <v>138</v>
      </c>
      <c r="BK168" s="173" t="n">
        <f aca="false">ROUND(I168*H168,2)</f>
        <v>0</v>
      </c>
      <c r="BL168" s="4" t="s">
        <v>137</v>
      </c>
      <c r="BM168" s="172" t="s">
        <v>196</v>
      </c>
    </row>
    <row r="169" s="174" customFormat="true" ht="19.25" hidden="false" customHeight="false" outlineLevel="0" collapsed="false">
      <c r="B169" s="175"/>
      <c r="D169" s="176" t="s">
        <v>140</v>
      </c>
      <c r="E169" s="177"/>
      <c r="F169" s="178" t="s">
        <v>197</v>
      </c>
      <c r="H169" s="179" t="n">
        <v>70.345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140</v>
      </c>
      <c r="AU169" s="177" t="s">
        <v>138</v>
      </c>
      <c r="AV169" s="174" t="s">
        <v>138</v>
      </c>
      <c r="AW169" s="174" t="s">
        <v>31</v>
      </c>
      <c r="AX169" s="174" t="s">
        <v>74</v>
      </c>
      <c r="AY169" s="177" t="s">
        <v>130</v>
      </c>
    </row>
    <row r="170" s="174" customFormat="true" ht="12.8" hidden="false" customHeight="false" outlineLevel="0" collapsed="false">
      <c r="B170" s="175"/>
      <c r="D170" s="176" t="s">
        <v>140</v>
      </c>
      <c r="E170" s="177"/>
      <c r="F170" s="178" t="s">
        <v>198</v>
      </c>
      <c r="H170" s="179" t="n">
        <v>5.87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140</v>
      </c>
      <c r="AU170" s="177" t="s">
        <v>138</v>
      </c>
      <c r="AV170" s="174" t="s">
        <v>138</v>
      </c>
      <c r="AW170" s="174" t="s">
        <v>31</v>
      </c>
      <c r="AX170" s="174" t="s">
        <v>74</v>
      </c>
      <c r="AY170" s="177" t="s">
        <v>130</v>
      </c>
    </row>
    <row r="171" s="174" customFormat="true" ht="12.8" hidden="false" customHeight="false" outlineLevel="0" collapsed="false">
      <c r="B171" s="175"/>
      <c r="D171" s="176" t="s">
        <v>140</v>
      </c>
      <c r="E171" s="177"/>
      <c r="F171" s="178" t="s">
        <v>199</v>
      </c>
      <c r="H171" s="179" t="n">
        <v>12.7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140</v>
      </c>
      <c r="AU171" s="177" t="s">
        <v>138</v>
      </c>
      <c r="AV171" s="174" t="s">
        <v>138</v>
      </c>
      <c r="AW171" s="174" t="s">
        <v>31</v>
      </c>
      <c r="AX171" s="174" t="s">
        <v>74</v>
      </c>
      <c r="AY171" s="177" t="s">
        <v>130</v>
      </c>
    </row>
    <row r="172" s="174" customFormat="true" ht="12.8" hidden="false" customHeight="false" outlineLevel="0" collapsed="false">
      <c r="B172" s="175"/>
      <c r="D172" s="176" t="s">
        <v>140</v>
      </c>
      <c r="E172" s="177"/>
      <c r="F172" s="178" t="s">
        <v>200</v>
      </c>
      <c r="H172" s="179" t="n">
        <v>27.6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140</v>
      </c>
      <c r="AU172" s="177" t="s">
        <v>138</v>
      </c>
      <c r="AV172" s="174" t="s">
        <v>138</v>
      </c>
      <c r="AW172" s="174" t="s">
        <v>31</v>
      </c>
      <c r="AX172" s="174" t="s">
        <v>74</v>
      </c>
      <c r="AY172" s="177" t="s">
        <v>130</v>
      </c>
    </row>
    <row r="173" s="174" customFormat="true" ht="12.8" hidden="false" customHeight="false" outlineLevel="0" collapsed="false">
      <c r="B173" s="175"/>
      <c r="D173" s="176" t="s">
        <v>140</v>
      </c>
      <c r="E173" s="177"/>
      <c r="F173" s="178" t="s">
        <v>201</v>
      </c>
      <c r="H173" s="179" t="n">
        <v>6.93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140</v>
      </c>
      <c r="AU173" s="177" t="s">
        <v>138</v>
      </c>
      <c r="AV173" s="174" t="s">
        <v>138</v>
      </c>
      <c r="AW173" s="174" t="s">
        <v>31</v>
      </c>
      <c r="AX173" s="174" t="s">
        <v>74</v>
      </c>
      <c r="AY173" s="177" t="s">
        <v>130</v>
      </c>
    </row>
    <row r="174" s="174" customFormat="true" ht="19.25" hidden="false" customHeight="false" outlineLevel="0" collapsed="false">
      <c r="B174" s="175"/>
      <c r="D174" s="176" t="s">
        <v>140</v>
      </c>
      <c r="E174" s="177"/>
      <c r="F174" s="178" t="s">
        <v>202</v>
      </c>
      <c r="H174" s="179" t="n">
        <v>39.315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140</v>
      </c>
      <c r="AU174" s="177" t="s">
        <v>138</v>
      </c>
      <c r="AV174" s="174" t="s">
        <v>138</v>
      </c>
      <c r="AW174" s="174" t="s">
        <v>31</v>
      </c>
      <c r="AX174" s="174" t="s">
        <v>74</v>
      </c>
      <c r="AY174" s="177" t="s">
        <v>130</v>
      </c>
    </row>
    <row r="175" s="174" customFormat="true" ht="12.8" hidden="false" customHeight="false" outlineLevel="0" collapsed="false">
      <c r="B175" s="175"/>
      <c r="D175" s="176" t="s">
        <v>140</v>
      </c>
      <c r="E175" s="177"/>
      <c r="F175" s="178" t="s">
        <v>203</v>
      </c>
      <c r="H175" s="179" t="n">
        <v>50.14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140</v>
      </c>
      <c r="AU175" s="177" t="s">
        <v>138</v>
      </c>
      <c r="AV175" s="174" t="s">
        <v>138</v>
      </c>
      <c r="AW175" s="174" t="s">
        <v>31</v>
      </c>
      <c r="AX175" s="174" t="s">
        <v>74</v>
      </c>
      <c r="AY175" s="177" t="s">
        <v>130</v>
      </c>
    </row>
    <row r="176" s="174" customFormat="true" ht="12.8" hidden="false" customHeight="false" outlineLevel="0" collapsed="false">
      <c r="B176" s="175"/>
      <c r="D176" s="176" t="s">
        <v>140</v>
      </c>
      <c r="E176" s="177"/>
      <c r="F176" s="178" t="s">
        <v>204</v>
      </c>
      <c r="H176" s="179" t="n">
        <v>50.14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140</v>
      </c>
      <c r="AU176" s="177" t="s">
        <v>138</v>
      </c>
      <c r="AV176" s="174" t="s">
        <v>138</v>
      </c>
      <c r="AW176" s="174" t="s">
        <v>31</v>
      </c>
      <c r="AX176" s="174" t="s">
        <v>74</v>
      </c>
      <c r="AY176" s="177" t="s">
        <v>130</v>
      </c>
    </row>
    <row r="177" s="184" customFormat="true" ht="12.8" hidden="false" customHeight="false" outlineLevel="0" collapsed="false">
      <c r="B177" s="185"/>
      <c r="D177" s="176" t="s">
        <v>140</v>
      </c>
      <c r="E177" s="186"/>
      <c r="F177" s="187" t="s">
        <v>172</v>
      </c>
      <c r="H177" s="188" t="n">
        <v>263.04</v>
      </c>
      <c r="I177" s="189"/>
      <c r="L177" s="185"/>
      <c r="M177" s="190"/>
      <c r="N177" s="191"/>
      <c r="O177" s="191"/>
      <c r="P177" s="191"/>
      <c r="Q177" s="191"/>
      <c r="R177" s="191"/>
      <c r="S177" s="191"/>
      <c r="T177" s="192"/>
      <c r="AT177" s="186" t="s">
        <v>140</v>
      </c>
      <c r="AU177" s="186" t="s">
        <v>138</v>
      </c>
      <c r="AV177" s="184" t="s">
        <v>137</v>
      </c>
      <c r="AW177" s="184" t="s">
        <v>31</v>
      </c>
      <c r="AX177" s="184" t="s">
        <v>79</v>
      </c>
      <c r="AY177" s="186" t="s">
        <v>130</v>
      </c>
    </row>
    <row r="178" s="28" customFormat="true" ht="16.5" hidden="false" customHeight="true" outlineLevel="0" collapsed="false">
      <c r="A178" s="23"/>
      <c r="B178" s="160"/>
      <c r="C178" s="161" t="s">
        <v>205</v>
      </c>
      <c r="D178" s="161" t="s">
        <v>133</v>
      </c>
      <c r="E178" s="162" t="s">
        <v>206</v>
      </c>
      <c r="F178" s="163" t="s">
        <v>207</v>
      </c>
      <c r="G178" s="164" t="s">
        <v>136</v>
      </c>
      <c r="H178" s="165" t="n">
        <v>14.768</v>
      </c>
      <c r="I178" s="166"/>
      <c r="J178" s="167" t="n">
        <f aca="false">ROUND(I178*H178,2)</f>
        <v>0</v>
      </c>
      <c r="K178" s="163" t="s">
        <v>144</v>
      </c>
      <c r="L178" s="24"/>
      <c r="M178" s="168"/>
      <c r="N178" s="169" t="s">
        <v>40</v>
      </c>
      <c r="O178" s="61"/>
      <c r="P178" s="170" t="n">
        <f aca="false">O178*H178</f>
        <v>0</v>
      </c>
      <c r="Q178" s="170" t="n">
        <v>9E-005</v>
      </c>
      <c r="R178" s="170" t="n">
        <f aca="false">Q178*H178</f>
        <v>0.00132912</v>
      </c>
      <c r="S178" s="170" t="n">
        <v>6E-005</v>
      </c>
      <c r="T178" s="171" t="n">
        <f aca="false">S178*H178</f>
        <v>0.00088608</v>
      </c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R178" s="172" t="s">
        <v>137</v>
      </c>
      <c r="AT178" s="172" t="s">
        <v>133</v>
      </c>
      <c r="AU178" s="172" t="s">
        <v>138</v>
      </c>
      <c r="AY178" s="4" t="s">
        <v>130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4" t="s">
        <v>138</v>
      </c>
      <c r="BK178" s="173" t="n">
        <f aca="false">ROUND(I178*H178,2)</f>
        <v>0</v>
      </c>
      <c r="BL178" s="4" t="s">
        <v>137</v>
      </c>
      <c r="BM178" s="172" t="s">
        <v>208</v>
      </c>
    </row>
    <row r="179" s="174" customFormat="true" ht="12.8" hidden="false" customHeight="false" outlineLevel="0" collapsed="false">
      <c r="B179" s="175"/>
      <c r="D179" s="176" t="s">
        <v>140</v>
      </c>
      <c r="E179" s="177"/>
      <c r="F179" s="178" t="s">
        <v>209</v>
      </c>
      <c r="H179" s="179" t="n">
        <v>14.768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140</v>
      </c>
      <c r="AU179" s="177" t="s">
        <v>138</v>
      </c>
      <c r="AV179" s="174" t="s">
        <v>138</v>
      </c>
      <c r="AW179" s="174" t="s">
        <v>31</v>
      </c>
      <c r="AX179" s="174" t="s">
        <v>79</v>
      </c>
      <c r="AY179" s="177" t="s">
        <v>130</v>
      </c>
    </row>
    <row r="180" s="146" customFormat="true" ht="22.8" hidden="false" customHeight="true" outlineLevel="0" collapsed="false">
      <c r="B180" s="147"/>
      <c r="D180" s="148" t="s">
        <v>73</v>
      </c>
      <c r="E180" s="158" t="s">
        <v>178</v>
      </c>
      <c r="F180" s="158" t="s">
        <v>210</v>
      </c>
      <c r="I180" s="150"/>
      <c r="J180" s="159" t="n">
        <f aca="false">BK180</f>
        <v>0</v>
      </c>
      <c r="L180" s="147"/>
      <c r="M180" s="152"/>
      <c r="N180" s="153"/>
      <c r="O180" s="153"/>
      <c r="P180" s="154" t="n">
        <f aca="false">SUM(P181:P210)</f>
        <v>0</v>
      </c>
      <c r="Q180" s="153"/>
      <c r="R180" s="154" t="n">
        <f aca="false">SUM(R181:R210)</f>
        <v>0.00361</v>
      </c>
      <c r="S180" s="153"/>
      <c r="T180" s="155" t="n">
        <f aca="false">SUM(T181:T210)</f>
        <v>8.485703</v>
      </c>
      <c r="AR180" s="148" t="s">
        <v>79</v>
      </c>
      <c r="AT180" s="156" t="s">
        <v>73</v>
      </c>
      <c r="AU180" s="156" t="s">
        <v>79</v>
      </c>
      <c r="AY180" s="148" t="s">
        <v>130</v>
      </c>
      <c r="BK180" s="157" t="n">
        <f aca="false">SUM(BK181:BK210)</f>
        <v>0</v>
      </c>
    </row>
    <row r="181" s="28" customFormat="true" ht="24.15" hidden="false" customHeight="true" outlineLevel="0" collapsed="false">
      <c r="A181" s="23"/>
      <c r="B181" s="160"/>
      <c r="C181" s="161" t="s">
        <v>211</v>
      </c>
      <c r="D181" s="161" t="s">
        <v>133</v>
      </c>
      <c r="E181" s="162" t="s">
        <v>212</v>
      </c>
      <c r="F181" s="163" t="s">
        <v>213</v>
      </c>
      <c r="G181" s="164" t="s">
        <v>136</v>
      </c>
      <c r="H181" s="165" t="n">
        <v>84.85</v>
      </c>
      <c r="I181" s="166"/>
      <c r="J181" s="167" t="n">
        <f aca="false">ROUND(I181*H181,2)</f>
        <v>0</v>
      </c>
      <c r="K181" s="163" t="s">
        <v>144</v>
      </c>
      <c r="L181" s="24"/>
      <c r="M181" s="168"/>
      <c r="N181" s="169" t="s">
        <v>40</v>
      </c>
      <c r="O181" s="61"/>
      <c r="P181" s="170" t="n">
        <f aca="false">O181*H181</f>
        <v>0</v>
      </c>
      <c r="Q181" s="170" t="n">
        <v>4E-005</v>
      </c>
      <c r="R181" s="170" t="n">
        <f aca="false">Q181*H181</f>
        <v>0.003394</v>
      </c>
      <c r="S181" s="170" t="n">
        <v>0</v>
      </c>
      <c r="T181" s="171" t="n">
        <f aca="false">S181*H181</f>
        <v>0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72" t="s">
        <v>214</v>
      </c>
      <c r="AT181" s="172" t="s">
        <v>133</v>
      </c>
      <c r="AU181" s="172" t="s">
        <v>138</v>
      </c>
      <c r="AY181" s="4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4" t="s">
        <v>138</v>
      </c>
      <c r="BK181" s="173" t="n">
        <f aca="false">ROUND(I181*H181,2)</f>
        <v>0</v>
      </c>
      <c r="BL181" s="4" t="s">
        <v>214</v>
      </c>
      <c r="BM181" s="172" t="s">
        <v>215</v>
      </c>
    </row>
    <row r="182" s="174" customFormat="true" ht="12.8" hidden="false" customHeight="false" outlineLevel="0" collapsed="false">
      <c r="B182" s="175"/>
      <c r="D182" s="176" t="s">
        <v>140</v>
      </c>
      <c r="E182" s="177"/>
      <c r="F182" s="178" t="s">
        <v>162</v>
      </c>
      <c r="H182" s="179" t="n">
        <v>84.85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140</v>
      </c>
      <c r="AU182" s="177" t="s">
        <v>138</v>
      </c>
      <c r="AV182" s="174" t="s">
        <v>138</v>
      </c>
      <c r="AW182" s="174" t="s">
        <v>31</v>
      </c>
      <c r="AX182" s="174" t="s">
        <v>79</v>
      </c>
      <c r="AY182" s="177" t="s">
        <v>130</v>
      </c>
    </row>
    <row r="183" s="28" customFormat="true" ht="33" hidden="false" customHeight="true" outlineLevel="0" collapsed="false">
      <c r="A183" s="23"/>
      <c r="B183" s="160"/>
      <c r="C183" s="161" t="s">
        <v>216</v>
      </c>
      <c r="D183" s="161" t="s">
        <v>133</v>
      </c>
      <c r="E183" s="162" t="s">
        <v>217</v>
      </c>
      <c r="F183" s="163" t="s">
        <v>218</v>
      </c>
      <c r="G183" s="164" t="s">
        <v>154</v>
      </c>
      <c r="H183" s="165" t="n">
        <v>1</v>
      </c>
      <c r="I183" s="166"/>
      <c r="J183" s="167" t="n">
        <f aca="false">ROUND(I183*H183,2)</f>
        <v>0</v>
      </c>
      <c r="K183" s="163"/>
      <c r="L183" s="24"/>
      <c r="M183" s="168"/>
      <c r="N183" s="169" t="s">
        <v>40</v>
      </c>
      <c r="O183" s="61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0.51501</v>
      </c>
      <c r="T183" s="171" t="n">
        <f aca="false">S183*H183</f>
        <v>0.51501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72" t="s">
        <v>137</v>
      </c>
      <c r="AT183" s="172" t="s">
        <v>133</v>
      </c>
      <c r="AU183" s="172" t="s">
        <v>138</v>
      </c>
      <c r="AY183" s="4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4" t="s">
        <v>138</v>
      </c>
      <c r="BK183" s="173" t="n">
        <f aca="false">ROUND(I183*H183,2)</f>
        <v>0</v>
      </c>
      <c r="BL183" s="4" t="s">
        <v>137</v>
      </c>
      <c r="BM183" s="172" t="s">
        <v>219</v>
      </c>
    </row>
    <row r="184" s="28" customFormat="true" ht="16.5" hidden="false" customHeight="true" outlineLevel="0" collapsed="false">
      <c r="A184" s="23"/>
      <c r="B184" s="160"/>
      <c r="C184" s="161" t="s">
        <v>214</v>
      </c>
      <c r="D184" s="161" t="s">
        <v>133</v>
      </c>
      <c r="E184" s="162" t="s">
        <v>220</v>
      </c>
      <c r="F184" s="163" t="s">
        <v>221</v>
      </c>
      <c r="G184" s="164" t="s">
        <v>154</v>
      </c>
      <c r="H184" s="165" t="n">
        <v>1</v>
      </c>
      <c r="I184" s="166"/>
      <c r="J184" s="167" t="n">
        <f aca="false">ROUND(I184*H184,2)</f>
        <v>0</v>
      </c>
      <c r="K184" s="163"/>
      <c r="L184" s="24"/>
      <c r="M184" s="168"/>
      <c r="N184" s="169" t="s">
        <v>40</v>
      </c>
      <c r="O184" s="61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0.02515</v>
      </c>
      <c r="T184" s="171" t="n">
        <f aca="false">S184*H184</f>
        <v>0.02515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72" t="s">
        <v>137</v>
      </c>
      <c r="AT184" s="172" t="s">
        <v>133</v>
      </c>
      <c r="AU184" s="172" t="s">
        <v>138</v>
      </c>
      <c r="AY184" s="4" t="s">
        <v>130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4" t="s">
        <v>138</v>
      </c>
      <c r="BK184" s="173" t="n">
        <f aca="false">ROUND(I184*H184,2)</f>
        <v>0</v>
      </c>
      <c r="BL184" s="4" t="s">
        <v>137</v>
      </c>
      <c r="BM184" s="172" t="s">
        <v>222</v>
      </c>
    </row>
    <row r="185" s="28" customFormat="true" ht="24.15" hidden="false" customHeight="true" outlineLevel="0" collapsed="false">
      <c r="A185" s="23"/>
      <c r="B185" s="160"/>
      <c r="C185" s="161" t="s">
        <v>223</v>
      </c>
      <c r="D185" s="161" t="s">
        <v>133</v>
      </c>
      <c r="E185" s="162" t="s">
        <v>224</v>
      </c>
      <c r="F185" s="163" t="s">
        <v>225</v>
      </c>
      <c r="G185" s="164" t="s">
        <v>136</v>
      </c>
      <c r="H185" s="165" t="n">
        <v>1.2</v>
      </c>
      <c r="I185" s="166"/>
      <c r="J185" s="167" t="n">
        <f aca="false">ROUND(I185*H185,2)</f>
        <v>0</v>
      </c>
      <c r="K185" s="163" t="s">
        <v>144</v>
      </c>
      <c r="L185" s="24"/>
      <c r="M185" s="168"/>
      <c r="N185" s="169" t="s">
        <v>40</v>
      </c>
      <c r="O185" s="61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0.208</v>
      </c>
      <c r="T185" s="171" t="n">
        <f aca="false">S185*H185</f>
        <v>0.2496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72" t="s">
        <v>137</v>
      </c>
      <c r="AT185" s="172" t="s">
        <v>133</v>
      </c>
      <c r="AU185" s="172" t="s">
        <v>138</v>
      </c>
      <c r="AY185" s="4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4" t="s">
        <v>138</v>
      </c>
      <c r="BK185" s="173" t="n">
        <f aca="false">ROUND(I185*H185,2)</f>
        <v>0</v>
      </c>
      <c r="BL185" s="4" t="s">
        <v>137</v>
      </c>
      <c r="BM185" s="172" t="s">
        <v>226</v>
      </c>
    </row>
    <row r="186" s="174" customFormat="true" ht="12.8" hidden="false" customHeight="false" outlineLevel="0" collapsed="false">
      <c r="B186" s="175"/>
      <c r="D186" s="176" t="s">
        <v>140</v>
      </c>
      <c r="E186" s="177"/>
      <c r="F186" s="178" t="s">
        <v>227</v>
      </c>
      <c r="H186" s="179" t="n">
        <v>1.2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140</v>
      </c>
      <c r="AU186" s="177" t="s">
        <v>138</v>
      </c>
      <c r="AV186" s="174" t="s">
        <v>138</v>
      </c>
      <c r="AW186" s="174" t="s">
        <v>31</v>
      </c>
      <c r="AX186" s="174" t="s">
        <v>79</v>
      </c>
      <c r="AY186" s="177" t="s">
        <v>130</v>
      </c>
    </row>
    <row r="187" s="28" customFormat="true" ht="24.15" hidden="false" customHeight="true" outlineLevel="0" collapsed="false">
      <c r="A187" s="23"/>
      <c r="B187" s="160"/>
      <c r="C187" s="161" t="s">
        <v>228</v>
      </c>
      <c r="D187" s="161" t="s">
        <v>133</v>
      </c>
      <c r="E187" s="162" t="s">
        <v>229</v>
      </c>
      <c r="F187" s="163" t="s">
        <v>230</v>
      </c>
      <c r="G187" s="164" t="s">
        <v>136</v>
      </c>
      <c r="H187" s="165" t="n">
        <v>6.85</v>
      </c>
      <c r="I187" s="166"/>
      <c r="J187" s="167" t="n">
        <f aca="false">ROUND(I187*H187,2)</f>
        <v>0</v>
      </c>
      <c r="K187" s="163" t="s">
        <v>144</v>
      </c>
      <c r="L187" s="24"/>
      <c r="M187" s="168"/>
      <c r="N187" s="169" t="s">
        <v>40</v>
      </c>
      <c r="O187" s="61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0.035</v>
      </c>
      <c r="T187" s="171" t="n">
        <f aca="false">S187*H187</f>
        <v>0.23975</v>
      </c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R187" s="172" t="s">
        <v>137</v>
      </c>
      <c r="AT187" s="172" t="s">
        <v>133</v>
      </c>
      <c r="AU187" s="172" t="s">
        <v>138</v>
      </c>
      <c r="AY187" s="4" t="s">
        <v>130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4" t="s">
        <v>138</v>
      </c>
      <c r="BK187" s="173" t="n">
        <f aca="false">ROUND(I187*H187,2)</f>
        <v>0</v>
      </c>
      <c r="BL187" s="4" t="s">
        <v>137</v>
      </c>
      <c r="BM187" s="172" t="s">
        <v>231</v>
      </c>
    </row>
    <row r="188" s="174" customFormat="true" ht="12.8" hidden="false" customHeight="false" outlineLevel="0" collapsed="false">
      <c r="B188" s="175"/>
      <c r="D188" s="176" t="s">
        <v>140</v>
      </c>
      <c r="E188" s="177"/>
      <c r="F188" s="178" t="s">
        <v>232</v>
      </c>
      <c r="H188" s="179" t="n">
        <v>5.65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140</v>
      </c>
      <c r="AU188" s="177" t="s">
        <v>138</v>
      </c>
      <c r="AV188" s="174" t="s">
        <v>138</v>
      </c>
      <c r="AW188" s="174" t="s">
        <v>31</v>
      </c>
      <c r="AX188" s="174" t="s">
        <v>74</v>
      </c>
      <c r="AY188" s="177" t="s">
        <v>130</v>
      </c>
    </row>
    <row r="189" s="174" customFormat="true" ht="12.8" hidden="false" customHeight="false" outlineLevel="0" collapsed="false">
      <c r="B189" s="175"/>
      <c r="D189" s="176" t="s">
        <v>140</v>
      </c>
      <c r="E189" s="177"/>
      <c r="F189" s="178" t="s">
        <v>233</v>
      </c>
      <c r="H189" s="179" t="n">
        <v>1.2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140</v>
      </c>
      <c r="AU189" s="177" t="s">
        <v>138</v>
      </c>
      <c r="AV189" s="174" t="s">
        <v>138</v>
      </c>
      <c r="AW189" s="174" t="s">
        <v>31</v>
      </c>
      <c r="AX189" s="174" t="s">
        <v>74</v>
      </c>
      <c r="AY189" s="177" t="s">
        <v>130</v>
      </c>
    </row>
    <row r="190" s="184" customFormat="true" ht="12.8" hidden="false" customHeight="false" outlineLevel="0" collapsed="false">
      <c r="B190" s="185"/>
      <c r="D190" s="176" t="s">
        <v>140</v>
      </c>
      <c r="E190" s="186"/>
      <c r="F190" s="187" t="s">
        <v>172</v>
      </c>
      <c r="H190" s="188" t="n">
        <v>6.85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140</v>
      </c>
      <c r="AU190" s="186" t="s">
        <v>138</v>
      </c>
      <c r="AV190" s="184" t="s">
        <v>137</v>
      </c>
      <c r="AW190" s="184" t="s">
        <v>31</v>
      </c>
      <c r="AX190" s="184" t="s">
        <v>79</v>
      </c>
      <c r="AY190" s="186" t="s">
        <v>130</v>
      </c>
    </row>
    <row r="191" s="28" customFormat="true" ht="16.5" hidden="false" customHeight="true" outlineLevel="0" collapsed="false">
      <c r="A191" s="23"/>
      <c r="B191" s="160"/>
      <c r="C191" s="161" t="s">
        <v>234</v>
      </c>
      <c r="D191" s="161" t="s">
        <v>133</v>
      </c>
      <c r="E191" s="162" t="s">
        <v>235</v>
      </c>
      <c r="F191" s="163" t="s">
        <v>236</v>
      </c>
      <c r="G191" s="164" t="s">
        <v>149</v>
      </c>
      <c r="H191" s="165" t="n">
        <v>14.48</v>
      </c>
      <c r="I191" s="166"/>
      <c r="J191" s="167" t="n">
        <f aca="false">ROUND(I191*H191,2)</f>
        <v>0</v>
      </c>
      <c r="K191" s="163" t="s">
        <v>144</v>
      </c>
      <c r="L191" s="24"/>
      <c r="M191" s="168"/>
      <c r="N191" s="169" t="s">
        <v>40</v>
      </c>
      <c r="O191" s="61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0.009</v>
      </c>
      <c r="T191" s="171" t="n">
        <f aca="false">S191*H191</f>
        <v>0.13032</v>
      </c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R191" s="172" t="s">
        <v>137</v>
      </c>
      <c r="AT191" s="172" t="s">
        <v>133</v>
      </c>
      <c r="AU191" s="172" t="s">
        <v>138</v>
      </c>
      <c r="AY191" s="4" t="s">
        <v>130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4" t="s">
        <v>138</v>
      </c>
      <c r="BK191" s="173" t="n">
        <f aca="false">ROUND(I191*H191,2)</f>
        <v>0</v>
      </c>
      <c r="BL191" s="4" t="s">
        <v>137</v>
      </c>
      <c r="BM191" s="172" t="s">
        <v>237</v>
      </c>
    </row>
    <row r="192" s="174" customFormat="true" ht="12.8" hidden="false" customHeight="false" outlineLevel="0" collapsed="false">
      <c r="B192" s="175"/>
      <c r="D192" s="176" t="s">
        <v>140</v>
      </c>
      <c r="E192" s="177"/>
      <c r="F192" s="178" t="s">
        <v>238</v>
      </c>
      <c r="H192" s="179" t="n">
        <v>14.48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140</v>
      </c>
      <c r="AU192" s="177" t="s">
        <v>138</v>
      </c>
      <c r="AV192" s="174" t="s">
        <v>138</v>
      </c>
      <c r="AW192" s="174" t="s">
        <v>31</v>
      </c>
      <c r="AX192" s="174" t="s">
        <v>79</v>
      </c>
      <c r="AY192" s="177" t="s">
        <v>130</v>
      </c>
    </row>
    <row r="193" s="28" customFormat="true" ht="16.5" hidden="false" customHeight="true" outlineLevel="0" collapsed="false">
      <c r="A193" s="23"/>
      <c r="B193" s="160"/>
      <c r="C193" s="161" t="s">
        <v>239</v>
      </c>
      <c r="D193" s="161" t="s">
        <v>133</v>
      </c>
      <c r="E193" s="162" t="s">
        <v>240</v>
      </c>
      <c r="F193" s="163" t="s">
        <v>241</v>
      </c>
      <c r="G193" s="164" t="s">
        <v>136</v>
      </c>
      <c r="H193" s="165" t="n">
        <v>0.903</v>
      </c>
      <c r="I193" s="166"/>
      <c r="J193" s="167" t="n">
        <f aca="false">ROUND(I193*H193,2)</f>
        <v>0</v>
      </c>
      <c r="K193" s="163" t="s">
        <v>144</v>
      </c>
      <c r="L193" s="24"/>
      <c r="M193" s="168"/>
      <c r="N193" s="169" t="s">
        <v>40</v>
      </c>
      <c r="O193" s="61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0.031</v>
      </c>
      <c r="T193" s="171" t="n">
        <f aca="false">S193*H193</f>
        <v>0.027993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72" t="s">
        <v>137</v>
      </c>
      <c r="AT193" s="172" t="s">
        <v>133</v>
      </c>
      <c r="AU193" s="172" t="s">
        <v>138</v>
      </c>
      <c r="AY193" s="4" t="s">
        <v>130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4" t="s">
        <v>138</v>
      </c>
      <c r="BK193" s="173" t="n">
        <f aca="false">ROUND(I193*H193,2)</f>
        <v>0</v>
      </c>
      <c r="BL193" s="4" t="s">
        <v>137</v>
      </c>
      <c r="BM193" s="172" t="s">
        <v>242</v>
      </c>
    </row>
    <row r="194" s="174" customFormat="true" ht="12.8" hidden="false" customHeight="false" outlineLevel="0" collapsed="false">
      <c r="B194" s="175"/>
      <c r="D194" s="176" t="s">
        <v>140</v>
      </c>
      <c r="E194" s="177"/>
      <c r="F194" s="178" t="s">
        <v>243</v>
      </c>
      <c r="H194" s="179" t="n">
        <v>0.903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140</v>
      </c>
      <c r="AU194" s="177" t="s">
        <v>138</v>
      </c>
      <c r="AV194" s="174" t="s">
        <v>138</v>
      </c>
      <c r="AW194" s="174" t="s">
        <v>31</v>
      </c>
      <c r="AX194" s="174" t="s">
        <v>79</v>
      </c>
      <c r="AY194" s="177" t="s">
        <v>130</v>
      </c>
    </row>
    <row r="195" s="28" customFormat="true" ht="24.15" hidden="false" customHeight="true" outlineLevel="0" collapsed="false">
      <c r="A195" s="23"/>
      <c r="B195" s="160"/>
      <c r="C195" s="161" t="s">
        <v>6</v>
      </c>
      <c r="D195" s="161" t="s">
        <v>133</v>
      </c>
      <c r="E195" s="162" t="s">
        <v>244</v>
      </c>
      <c r="F195" s="163" t="s">
        <v>245</v>
      </c>
      <c r="G195" s="164" t="s">
        <v>246</v>
      </c>
      <c r="H195" s="165" t="n">
        <v>42</v>
      </c>
      <c r="I195" s="166"/>
      <c r="J195" s="167" t="n">
        <f aca="false">ROUND(I195*H195,2)</f>
        <v>0</v>
      </c>
      <c r="K195" s="163" t="s">
        <v>144</v>
      </c>
      <c r="L195" s="24"/>
      <c r="M195" s="168"/>
      <c r="N195" s="169" t="s">
        <v>40</v>
      </c>
      <c r="O195" s="61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0.001</v>
      </c>
      <c r="T195" s="171" t="n">
        <f aca="false">S195*H195</f>
        <v>0.042</v>
      </c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R195" s="172" t="s">
        <v>137</v>
      </c>
      <c r="AT195" s="172" t="s">
        <v>133</v>
      </c>
      <c r="AU195" s="172" t="s">
        <v>138</v>
      </c>
      <c r="AY195" s="4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4" t="s">
        <v>138</v>
      </c>
      <c r="BK195" s="173" t="n">
        <f aca="false">ROUND(I195*H195,2)</f>
        <v>0</v>
      </c>
      <c r="BL195" s="4" t="s">
        <v>137</v>
      </c>
      <c r="BM195" s="172" t="s">
        <v>247</v>
      </c>
    </row>
    <row r="196" s="28" customFormat="true" ht="24.15" hidden="false" customHeight="true" outlineLevel="0" collapsed="false">
      <c r="A196" s="23"/>
      <c r="B196" s="160"/>
      <c r="C196" s="161" t="s">
        <v>248</v>
      </c>
      <c r="D196" s="161" t="s">
        <v>133</v>
      </c>
      <c r="E196" s="162" t="s">
        <v>249</v>
      </c>
      <c r="F196" s="163" t="s">
        <v>250</v>
      </c>
      <c r="G196" s="164" t="s">
        <v>149</v>
      </c>
      <c r="H196" s="165" t="n">
        <v>100</v>
      </c>
      <c r="I196" s="166"/>
      <c r="J196" s="167" t="n">
        <f aca="false">ROUND(I196*H196,2)</f>
        <v>0</v>
      </c>
      <c r="K196" s="163" t="s">
        <v>144</v>
      </c>
      <c r="L196" s="24"/>
      <c r="M196" s="168"/>
      <c r="N196" s="169" t="s">
        <v>40</v>
      </c>
      <c r="O196" s="61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0.002</v>
      </c>
      <c r="T196" s="171" t="n">
        <f aca="false">S196*H196</f>
        <v>0.2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172" t="s">
        <v>137</v>
      </c>
      <c r="AT196" s="172" t="s">
        <v>133</v>
      </c>
      <c r="AU196" s="172" t="s">
        <v>138</v>
      </c>
      <c r="AY196" s="4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4" t="s">
        <v>138</v>
      </c>
      <c r="BK196" s="173" t="n">
        <f aca="false">ROUND(I196*H196,2)</f>
        <v>0</v>
      </c>
      <c r="BL196" s="4" t="s">
        <v>137</v>
      </c>
      <c r="BM196" s="172" t="s">
        <v>251</v>
      </c>
    </row>
    <row r="197" s="28" customFormat="true" ht="24.15" hidden="false" customHeight="true" outlineLevel="0" collapsed="false">
      <c r="A197" s="23"/>
      <c r="B197" s="160"/>
      <c r="C197" s="161" t="s">
        <v>252</v>
      </c>
      <c r="D197" s="161" t="s">
        <v>133</v>
      </c>
      <c r="E197" s="162" t="s">
        <v>253</v>
      </c>
      <c r="F197" s="163" t="s">
        <v>254</v>
      </c>
      <c r="G197" s="164" t="s">
        <v>149</v>
      </c>
      <c r="H197" s="165" t="n">
        <v>40</v>
      </c>
      <c r="I197" s="166"/>
      <c r="J197" s="167" t="n">
        <f aca="false">ROUND(I197*H197,2)</f>
        <v>0</v>
      </c>
      <c r="K197" s="163" t="s">
        <v>144</v>
      </c>
      <c r="L197" s="24"/>
      <c r="M197" s="168"/>
      <c r="N197" s="169" t="s">
        <v>40</v>
      </c>
      <c r="O197" s="61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0.006</v>
      </c>
      <c r="T197" s="171" t="n">
        <f aca="false">S197*H197</f>
        <v>0.24</v>
      </c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R197" s="172" t="s">
        <v>137</v>
      </c>
      <c r="AT197" s="172" t="s">
        <v>133</v>
      </c>
      <c r="AU197" s="172" t="s">
        <v>138</v>
      </c>
      <c r="AY197" s="4" t="s">
        <v>130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4" t="s">
        <v>138</v>
      </c>
      <c r="BK197" s="173" t="n">
        <f aca="false">ROUND(I197*H197,2)</f>
        <v>0</v>
      </c>
      <c r="BL197" s="4" t="s">
        <v>137</v>
      </c>
      <c r="BM197" s="172" t="s">
        <v>255</v>
      </c>
    </row>
    <row r="198" s="28" customFormat="true" ht="24.15" hidden="false" customHeight="true" outlineLevel="0" collapsed="false">
      <c r="A198" s="23"/>
      <c r="B198" s="160"/>
      <c r="C198" s="161" t="s">
        <v>256</v>
      </c>
      <c r="D198" s="161" t="s">
        <v>133</v>
      </c>
      <c r="E198" s="162" t="s">
        <v>257</v>
      </c>
      <c r="F198" s="163" t="s">
        <v>258</v>
      </c>
      <c r="G198" s="164" t="s">
        <v>149</v>
      </c>
      <c r="H198" s="165" t="n">
        <v>5</v>
      </c>
      <c r="I198" s="166"/>
      <c r="J198" s="167" t="n">
        <f aca="false">ROUND(I198*H198,2)</f>
        <v>0</v>
      </c>
      <c r="K198" s="163" t="s">
        <v>144</v>
      </c>
      <c r="L198" s="24"/>
      <c r="M198" s="168"/>
      <c r="N198" s="169" t="s">
        <v>40</v>
      </c>
      <c r="O198" s="61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0.04</v>
      </c>
      <c r="T198" s="171" t="n">
        <f aca="false">S198*H198</f>
        <v>0.2</v>
      </c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R198" s="172" t="s">
        <v>137</v>
      </c>
      <c r="AT198" s="172" t="s">
        <v>133</v>
      </c>
      <c r="AU198" s="172" t="s">
        <v>138</v>
      </c>
      <c r="AY198" s="4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4" t="s">
        <v>138</v>
      </c>
      <c r="BK198" s="173" t="n">
        <f aca="false">ROUND(I198*H198,2)</f>
        <v>0</v>
      </c>
      <c r="BL198" s="4" t="s">
        <v>137</v>
      </c>
      <c r="BM198" s="172" t="s">
        <v>259</v>
      </c>
    </row>
    <row r="199" s="28" customFormat="true" ht="24.15" hidden="false" customHeight="true" outlineLevel="0" collapsed="false">
      <c r="A199" s="23"/>
      <c r="B199" s="160"/>
      <c r="C199" s="161" t="s">
        <v>260</v>
      </c>
      <c r="D199" s="161" t="s">
        <v>133</v>
      </c>
      <c r="E199" s="162" t="s">
        <v>261</v>
      </c>
      <c r="F199" s="163" t="s">
        <v>262</v>
      </c>
      <c r="G199" s="164" t="s">
        <v>149</v>
      </c>
      <c r="H199" s="165" t="n">
        <v>2.4</v>
      </c>
      <c r="I199" s="166"/>
      <c r="J199" s="167" t="n">
        <f aca="false">ROUND(I199*H199,2)</f>
        <v>0</v>
      </c>
      <c r="K199" s="163" t="s">
        <v>144</v>
      </c>
      <c r="L199" s="24"/>
      <c r="M199" s="168"/>
      <c r="N199" s="169" t="s">
        <v>40</v>
      </c>
      <c r="O199" s="61"/>
      <c r="P199" s="170" t="n">
        <f aca="false">O199*H199</f>
        <v>0</v>
      </c>
      <c r="Q199" s="170" t="n">
        <v>9E-005</v>
      </c>
      <c r="R199" s="170" t="n">
        <f aca="false">Q199*H199</f>
        <v>0.000216</v>
      </c>
      <c r="S199" s="170" t="n">
        <v>0.003</v>
      </c>
      <c r="T199" s="171" t="n">
        <f aca="false">S199*H199</f>
        <v>0.0072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172" t="s">
        <v>137</v>
      </c>
      <c r="AT199" s="172" t="s">
        <v>133</v>
      </c>
      <c r="AU199" s="172" t="s">
        <v>138</v>
      </c>
      <c r="AY199" s="4" t="s">
        <v>130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4" t="s">
        <v>138</v>
      </c>
      <c r="BK199" s="173" t="n">
        <f aca="false">ROUND(I199*H199,2)</f>
        <v>0</v>
      </c>
      <c r="BL199" s="4" t="s">
        <v>137</v>
      </c>
      <c r="BM199" s="172" t="s">
        <v>263</v>
      </c>
    </row>
    <row r="200" s="28" customFormat="true" ht="37.8" hidden="false" customHeight="true" outlineLevel="0" collapsed="false">
      <c r="A200" s="23"/>
      <c r="B200" s="160"/>
      <c r="C200" s="161" t="s">
        <v>264</v>
      </c>
      <c r="D200" s="161" t="s">
        <v>133</v>
      </c>
      <c r="E200" s="162" t="s">
        <v>265</v>
      </c>
      <c r="F200" s="163" t="s">
        <v>266</v>
      </c>
      <c r="G200" s="164" t="s">
        <v>136</v>
      </c>
      <c r="H200" s="165" t="n">
        <v>84.85</v>
      </c>
      <c r="I200" s="166"/>
      <c r="J200" s="167" t="n">
        <f aca="false">ROUND(I200*H200,2)</f>
        <v>0</v>
      </c>
      <c r="K200" s="163" t="s">
        <v>144</v>
      </c>
      <c r="L200" s="24"/>
      <c r="M200" s="168"/>
      <c r="N200" s="169" t="s">
        <v>40</v>
      </c>
      <c r="O200" s="61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0.004</v>
      </c>
      <c r="T200" s="171" t="n">
        <f aca="false">S200*H200</f>
        <v>0.3394</v>
      </c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R200" s="172" t="s">
        <v>137</v>
      </c>
      <c r="AT200" s="172" t="s">
        <v>133</v>
      </c>
      <c r="AU200" s="172" t="s">
        <v>138</v>
      </c>
      <c r="AY200" s="4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4" t="s">
        <v>138</v>
      </c>
      <c r="BK200" s="173" t="n">
        <f aca="false">ROUND(I200*H200,2)</f>
        <v>0</v>
      </c>
      <c r="BL200" s="4" t="s">
        <v>137</v>
      </c>
      <c r="BM200" s="172" t="s">
        <v>267</v>
      </c>
    </row>
    <row r="201" s="174" customFormat="true" ht="12.8" hidden="false" customHeight="false" outlineLevel="0" collapsed="false">
      <c r="B201" s="175"/>
      <c r="D201" s="176" t="s">
        <v>140</v>
      </c>
      <c r="E201" s="177"/>
      <c r="F201" s="178" t="s">
        <v>268</v>
      </c>
      <c r="H201" s="179" t="n">
        <v>84.85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140</v>
      </c>
      <c r="AU201" s="177" t="s">
        <v>138</v>
      </c>
      <c r="AV201" s="174" t="s">
        <v>138</v>
      </c>
      <c r="AW201" s="174" t="s">
        <v>31</v>
      </c>
      <c r="AX201" s="174" t="s">
        <v>79</v>
      </c>
      <c r="AY201" s="177" t="s">
        <v>130</v>
      </c>
    </row>
    <row r="202" s="28" customFormat="true" ht="37.8" hidden="false" customHeight="true" outlineLevel="0" collapsed="false">
      <c r="A202" s="23"/>
      <c r="B202" s="160"/>
      <c r="C202" s="161" t="s">
        <v>269</v>
      </c>
      <c r="D202" s="161" t="s">
        <v>133</v>
      </c>
      <c r="E202" s="162" t="s">
        <v>270</v>
      </c>
      <c r="F202" s="163" t="s">
        <v>271</v>
      </c>
      <c r="G202" s="164" t="s">
        <v>136</v>
      </c>
      <c r="H202" s="165" t="n">
        <v>263.04</v>
      </c>
      <c r="I202" s="166"/>
      <c r="J202" s="167" t="n">
        <f aca="false">ROUND(I202*H202,2)</f>
        <v>0</v>
      </c>
      <c r="K202" s="163" t="s">
        <v>144</v>
      </c>
      <c r="L202" s="24"/>
      <c r="M202" s="168"/>
      <c r="N202" s="169" t="s">
        <v>40</v>
      </c>
      <c r="O202" s="61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0.01</v>
      </c>
      <c r="T202" s="171" t="n">
        <f aca="false">S202*H202</f>
        <v>2.6304</v>
      </c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R202" s="172" t="s">
        <v>137</v>
      </c>
      <c r="AT202" s="172" t="s">
        <v>133</v>
      </c>
      <c r="AU202" s="172" t="s">
        <v>138</v>
      </c>
      <c r="AY202" s="4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4" t="s">
        <v>138</v>
      </c>
      <c r="BK202" s="173" t="n">
        <f aca="false">ROUND(I202*H202,2)</f>
        <v>0</v>
      </c>
      <c r="BL202" s="4" t="s">
        <v>137</v>
      </c>
      <c r="BM202" s="172" t="s">
        <v>272</v>
      </c>
    </row>
    <row r="203" s="174" customFormat="true" ht="12.8" hidden="false" customHeight="false" outlineLevel="0" collapsed="false">
      <c r="B203" s="175"/>
      <c r="D203" s="176" t="s">
        <v>140</v>
      </c>
      <c r="E203" s="177"/>
      <c r="F203" s="178" t="s">
        <v>273</v>
      </c>
      <c r="H203" s="179" t="n">
        <v>263.04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140</v>
      </c>
      <c r="AU203" s="177" t="s">
        <v>138</v>
      </c>
      <c r="AV203" s="174" t="s">
        <v>138</v>
      </c>
      <c r="AW203" s="174" t="s">
        <v>31</v>
      </c>
      <c r="AX203" s="174" t="s">
        <v>79</v>
      </c>
      <c r="AY203" s="177" t="s">
        <v>130</v>
      </c>
    </row>
    <row r="204" s="28" customFormat="true" ht="37.8" hidden="false" customHeight="true" outlineLevel="0" collapsed="false">
      <c r="A204" s="23"/>
      <c r="B204" s="160"/>
      <c r="C204" s="161" t="s">
        <v>274</v>
      </c>
      <c r="D204" s="161" t="s">
        <v>133</v>
      </c>
      <c r="E204" s="162" t="s">
        <v>275</v>
      </c>
      <c r="F204" s="163" t="s">
        <v>276</v>
      </c>
      <c r="G204" s="164" t="s">
        <v>136</v>
      </c>
      <c r="H204" s="165" t="n">
        <v>31.92</v>
      </c>
      <c r="I204" s="166"/>
      <c r="J204" s="167" t="n">
        <f aca="false">ROUND(I204*H204,2)</f>
        <v>0</v>
      </c>
      <c r="K204" s="163" t="s">
        <v>144</v>
      </c>
      <c r="L204" s="24"/>
      <c r="M204" s="168"/>
      <c r="N204" s="169" t="s">
        <v>40</v>
      </c>
      <c r="O204" s="61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0.046</v>
      </c>
      <c r="T204" s="171" t="n">
        <f aca="false">S204*H204</f>
        <v>1.46832</v>
      </c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R204" s="172" t="s">
        <v>137</v>
      </c>
      <c r="AT204" s="172" t="s">
        <v>133</v>
      </c>
      <c r="AU204" s="172" t="s">
        <v>138</v>
      </c>
      <c r="AY204" s="4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4" t="s">
        <v>138</v>
      </c>
      <c r="BK204" s="173" t="n">
        <f aca="false">ROUND(I204*H204,2)</f>
        <v>0</v>
      </c>
      <c r="BL204" s="4" t="s">
        <v>137</v>
      </c>
      <c r="BM204" s="172" t="s">
        <v>277</v>
      </c>
    </row>
    <row r="205" s="174" customFormat="true" ht="12.8" hidden="false" customHeight="false" outlineLevel="0" collapsed="false">
      <c r="B205" s="175"/>
      <c r="D205" s="176" t="s">
        <v>140</v>
      </c>
      <c r="E205" s="177"/>
      <c r="F205" s="178" t="s">
        <v>182</v>
      </c>
      <c r="H205" s="179" t="n">
        <v>5.52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140</v>
      </c>
      <c r="AU205" s="177" t="s">
        <v>138</v>
      </c>
      <c r="AV205" s="174" t="s">
        <v>138</v>
      </c>
      <c r="AW205" s="174" t="s">
        <v>31</v>
      </c>
      <c r="AX205" s="174" t="s">
        <v>74</v>
      </c>
      <c r="AY205" s="177" t="s">
        <v>130</v>
      </c>
    </row>
    <row r="206" s="174" customFormat="true" ht="12.8" hidden="false" customHeight="false" outlineLevel="0" collapsed="false">
      <c r="B206" s="175"/>
      <c r="D206" s="176" t="s">
        <v>140</v>
      </c>
      <c r="E206" s="177"/>
      <c r="F206" s="178" t="s">
        <v>183</v>
      </c>
      <c r="H206" s="179" t="n">
        <v>12.8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140</v>
      </c>
      <c r="AU206" s="177" t="s">
        <v>138</v>
      </c>
      <c r="AV206" s="174" t="s">
        <v>138</v>
      </c>
      <c r="AW206" s="174" t="s">
        <v>31</v>
      </c>
      <c r="AX206" s="174" t="s">
        <v>74</v>
      </c>
      <c r="AY206" s="177" t="s">
        <v>130</v>
      </c>
    </row>
    <row r="207" s="174" customFormat="true" ht="12.8" hidden="false" customHeight="false" outlineLevel="0" collapsed="false">
      <c r="B207" s="175"/>
      <c r="D207" s="176" t="s">
        <v>140</v>
      </c>
      <c r="E207" s="177"/>
      <c r="F207" s="178" t="s">
        <v>184</v>
      </c>
      <c r="H207" s="179" t="n">
        <v>13.6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140</v>
      </c>
      <c r="AU207" s="177" t="s">
        <v>138</v>
      </c>
      <c r="AV207" s="174" t="s">
        <v>138</v>
      </c>
      <c r="AW207" s="174" t="s">
        <v>31</v>
      </c>
      <c r="AX207" s="174" t="s">
        <v>74</v>
      </c>
      <c r="AY207" s="177" t="s">
        <v>130</v>
      </c>
    </row>
    <row r="208" s="184" customFormat="true" ht="12.8" hidden="false" customHeight="false" outlineLevel="0" collapsed="false">
      <c r="B208" s="185"/>
      <c r="D208" s="176" t="s">
        <v>140</v>
      </c>
      <c r="E208" s="186"/>
      <c r="F208" s="187" t="s">
        <v>172</v>
      </c>
      <c r="H208" s="188" t="n">
        <v>31.92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140</v>
      </c>
      <c r="AU208" s="186" t="s">
        <v>138</v>
      </c>
      <c r="AV208" s="184" t="s">
        <v>137</v>
      </c>
      <c r="AW208" s="184" t="s">
        <v>31</v>
      </c>
      <c r="AX208" s="184" t="s">
        <v>79</v>
      </c>
      <c r="AY208" s="186" t="s">
        <v>130</v>
      </c>
    </row>
    <row r="209" s="28" customFormat="true" ht="24.15" hidden="false" customHeight="true" outlineLevel="0" collapsed="false">
      <c r="A209" s="23"/>
      <c r="B209" s="160"/>
      <c r="C209" s="161" t="s">
        <v>278</v>
      </c>
      <c r="D209" s="161" t="s">
        <v>133</v>
      </c>
      <c r="E209" s="162" t="s">
        <v>279</v>
      </c>
      <c r="F209" s="163" t="s">
        <v>280</v>
      </c>
      <c r="G209" s="164" t="s">
        <v>136</v>
      </c>
      <c r="H209" s="165" t="n">
        <v>31.92</v>
      </c>
      <c r="I209" s="166"/>
      <c r="J209" s="167" t="n">
        <f aca="false">ROUND(I209*H209,2)</f>
        <v>0</v>
      </c>
      <c r="K209" s="163" t="s">
        <v>144</v>
      </c>
      <c r="L209" s="24"/>
      <c r="M209" s="168"/>
      <c r="N209" s="169" t="s">
        <v>40</v>
      </c>
      <c r="O209" s="61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0.068</v>
      </c>
      <c r="T209" s="171" t="n">
        <f aca="false">S209*H209</f>
        <v>2.17056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R209" s="172" t="s">
        <v>137</v>
      </c>
      <c r="AT209" s="172" t="s">
        <v>133</v>
      </c>
      <c r="AU209" s="172" t="s">
        <v>138</v>
      </c>
      <c r="AY209" s="4" t="s">
        <v>130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4" t="s">
        <v>138</v>
      </c>
      <c r="BK209" s="173" t="n">
        <f aca="false">ROUND(I209*H209,2)</f>
        <v>0</v>
      </c>
      <c r="BL209" s="4" t="s">
        <v>137</v>
      </c>
      <c r="BM209" s="172" t="s">
        <v>281</v>
      </c>
    </row>
    <row r="210" s="174" customFormat="true" ht="12.8" hidden="false" customHeight="false" outlineLevel="0" collapsed="false">
      <c r="B210" s="175"/>
      <c r="D210" s="176" t="s">
        <v>140</v>
      </c>
      <c r="E210" s="177"/>
      <c r="F210" s="178" t="s">
        <v>282</v>
      </c>
      <c r="H210" s="179" t="n">
        <v>31.92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140</v>
      </c>
      <c r="AU210" s="177" t="s">
        <v>138</v>
      </c>
      <c r="AV210" s="174" t="s">
        <v>138</v>
      </c>
      <c r="AW210" s="174" t="s">
        <v>31</v>
      </c>
      <c r="AX210" s="174" t="s">
        <v>79</v>
      </c>
      <c r="AY210" s="177" t="s">
        <v>130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283</v>
      </c>
      <c r="F211" s="158" t="s">
        <v>284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SUM(P212:P216)</f>
        <v>0</v>
      </c>
      <c r="Q211" s="153"/>
      <c r="R211" s="154" t="n">
        <f aca="false">SUM(R212:R216)</f>
        <v>0</v>
      </c>
      <c r="S211" s="153"/>
      <c r="T211" s="155" t="n">
        <f aca="false">SUM(T212:T216)</f>
        <v>0</v>
      </c>
      <c r="AR211" s="148" t="s">
        <v>79</v>
      </c>
      <c r="AT211" s="156" t="s">
        <v>73</v>
      </c>
      <c r="AU211" s="156" t="s">
        <v>79</v>
      </c>
      <c r="AY211" s="148" t="s">
        <v>130</v>
      </c>
      <c r="BK211" s="157" t="n">
        <f aca="false">SUM(BK212:BK216)</f>
        <v>0</v>
      </c>
    </row>
    <row r="212" s="28" customFormat="true" ht="24.15" hidden="false" customHeight="true" outlineLevel="0" collapsed="false">
      <c r="A212" s="23"/>
      <c r="B212" s="160"/>
      <c r="C212" s="161" t="s">
        <v>285</v>
      </c>
      <c r="D212" s="161" t="s">
        <v>133</v>
      </c>
      <c r="E212" s="162" t="s">
        <v>286</v>
      </c>
      <c r="F212" s="163" t="s">
        <v>287</v>
      </c>
      <c r="G212" s="164" t="s">
        <v>288</v>
      </c>
      <c r="H212" s="165" t="n">
        <v>9.227</v>
      </c>
      <c r="I212" s="166"/>
      <c r="J212" s="167" t="n">
        <f aca="false">ROUND(I212*H212,2)</f>
        <v>0</v>
      </c>
      <c r="K212" s="163" t="s">
        <v>144</v>
      </c>
      <c r="L212" s="24"/>
      <c r="M212" s="168"/>
      <c r="N212" s="169" t="s">
        <v>40</v>
      </c>
      <c r="O212" s="61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R212" s="172" t="s">
        <v>137</v>
      </c>
      <c r="AT212" s="172" t="s">
        <v>133</v>
      </c>
      <c r="AU212" s="172" t="s">
        <v>138</v>
      </c>
      <c r="AY212" s="4" t="s">
        <v>130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4" t="s">
        <v>138</v>
      </c>
      <c r="BK212" s="173" t="n">
        <f aca="false">ROUND(I212*H212,2)</f>
        <v>0</v>
      </c>
      <c r="BL212" s="4" t="s">
        <v>137</v>
      </c>
      <c r="BM212" s="172" t="s">
        <v>289</v>
      </c>
    </row>
    <row r="213" s="28" customFormat="true" ht="24.15" hidden="false" customHeight="true" outlineLevel="0" collapsed="false">
      <c r="A213" s="23"/>
      <c r="B213" s="160"/>
      <c r="C213" s="161" t="s">
        <v>290</v>
      </c>
      <c r="D213" s="161" t="s">
        <v>133</v>
      </c>
      <c r="E213" s="162" t="s">
        <v>291</v>
      </c>
      <c r="F213" s="163" t="s">
        <v>292</v>
      </c>
      <c r="G213" s="164" t="s">
        <v>288</v>
      </c>
      <c r="H213" s="165" t="n">
        <v>9.227</v>
      </c>
      <c r="I213" s="166"/>
      <c r="J213" s="167" t="n">
        <f aca="false">ROUND(I213*H213,2)</f>
        <v>0</v>
      </c>
      <c r="K213" s="163" t="s">
        <v>144</v>
      </c>
      <c r="L213" s="24"/>
      <c r="M213" s="168"/>
      <c r="N213" s="169" t="s">
        <v>40</v>
      </c>
      <c r="O213" s="61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R213" s="172" t="s">
        <v>137</v>
      </c>
      <c r="AT213" s="172" t="s">
        <v>133</v>
      </c>
      <c r="AU213" s="172" t="s">
        <v>138</v>
      </c>
      <c r="AY213" s="4" t="s">
        <v>130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4" t="s">
        <v>138</v>
      </c>
      <c r="BK213" s="173" t="n">
        <f aca="false">ROUND(I213*H213,2)</f>
        <v>0</v>
      </c>
      <c r="BL213" s="4" t="s">
        <v>137</v>
      </c>
      <c r="BM213" s="172" t="s">
        <v>293</v>
      </c>
    </row>
    <row r="214" s="28" customFormat="true" ht="24.15" hidden="false" customHeight="true" outlineLevel="0" collapsed="false">
      <c r="A214" s="23"/>
      <c r="B214" s="160"/>
      <c r="C214" s="161" t="s">
        <v>294</v>
      </c>
      <c r="D214" s="161" t="s">
        <v>133</v>
      </c>
      <c r="E214" s="162" t="s">
        <v>295</v>
      </c>
      <c r="F214" s="163" t="s">
        <v>296</v>
      </c>
      <c r="G214" s="164" t="s">
        <v>288</v>
      </c>
      <c r="H214" s="165" t="n">
        <v>129.178</v>
      </c>
      <c r="I214" s="166"/>
      <c r="J214" s="167" t="n">
        <f aca="false">ROUND(I214*H214,2)</f>
        <v>0</v>
      </c>
      <c r="K214" s="163" t="s">
        <v>144</v>
      </c>
      <c r="L214" s="24"/>
      <c r="M214" s="168"/>
      <c r="N214" s="169" t="s">
        <v>40</v>
      </c>
      <c r="O214" s="61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72" t="s">
        <v>137</v>
      </c>
      <c r="AT214" s="172" t="s">
        <v>133</v>
      </c>
      <c r="AU214" s="172" t="s">
        <v>138</v>
      </c>
      <c r="AY214" s="4" t="s">
        <v>130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4" t="s">
        <v>138</v>
      </c>
      <c r="BK214" s="173" t="n">
        <f aca="false">ROUND(I214*H214,2)</f>
        <v>0</v>
      </c>
      <c r="BL214" s="4" t="s">
        <v>137</v>
      </c>
      <c r="BM214" s="172" t="s">
        <v>297</v>
      </c>
    </row>
    <row r="215" s="174" customFormat="true" ht="12.8" hidden="false" customHeight="false" outlineLevel="0" collapsed="false">
      <c r="B215" s="175"/>
      <c r="D215" s="176" t="s">
        <v>140</v>
      </c>
      <c r="F215" s="178" t="s">
        <v>298</v>
      </c>
      <c r="H215" s="179" t="n">
        <v>129.178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140</v>
      </c>
      <c r="AU215" s="177" t="s">
        <v>138</v>
      </c>
      <c r="AV215" s="174" t="s">
        <v>138</v>
      </c>
      <c r="AW215" s="174" t="s">
        <v>2</v>
      </c>
      <c r="AX215" s="174" t="s">
        <v>79</v>
      </c>
      <c r="AY215" s="177" t="s">
        <v>130</v>
      </c>
    </row>
    <row r="216" s="28" customFormat="true" ht="49.05" hidden="false" customHeight="true" outlineLevel="0" collapsed="false">
      <c r="A216" s="23"/>
      <c r="B216" s="160"/>
      <c r="C216" s="161" t="s">
        <v>299</v>
      </c>
      <c r="D216" s="161" t="s">
        <v>133</v>
      </c>
      <c r="E216" s="162" t="s">
        <v>300</v>
      </c>
      <c r="F216" s="163" t="s">
        <v>301</v>
      </c>
      <c r="G216" s="164" t="s">
        <v>288</v>
      </c>
      <c r="H216" s="165" t="n">
        <v>9.237</v>
      </c>
      <c r="I216" s="166"/>
      <c r="J216" s="167" t="n">
        <f aca="false">ROUND(I216*H216,2)</f>
        <v>0</v>
      </c>
      <c r="K216" s="163" t="s">
        <v>144</v>
      </c>
      <c r="L216" s="24"/>
      <c r="M216" s="168"/>
      <c r="N216" s="169" t="s">
        <v>40</v>
      </c>
      <c r="O216" s="61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R216" s="172" t="s">
        <v>137</v>
      </c>
      <c r="AT216" s="172" t="s">
        <v>133</v>
      </c>
      <c r="AU216" s="172" t="s">
        <v>138</v>
      </c>
      <c r="AY216" s="4" t="s">
        <v>130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4" t="s">
        <v>138</v>
      </c>
      <c r="BK216" s="173" t="n">
        <f aca="false">ROUND(I216*H216,2)</f>
        <v>0</v>
      </c>
      <c r="BL216" s="4" t="s">
        <v>137</v>
      </c>
      <c r="BM216" s="172" t="s">
        <v>302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303</v>
      </c>
      <c r="F217" s="158" t="s">
        <v>304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P218</f>
        <v>0</v>
      </c>
      <c r="Q217" s="153"/>
      <c r="R217" s="154" t="n">
        <f aca="false">R218</f>
        <v>0</v>
      </c>
      <c r="S217" s="153"/>
      <c r="T217" s="155" t="n">
        <f aca="false">T218</f>
        <v>0</v>
      </c>
      <c r="AR217" s="148" t="s">
        <v>79</v>
      </c>
      <c r="AT217" s="156" t="s">
        <v>73</v>
      </c>
      <c r="AU217" s="156" t="s">
        <v>79</v>
      </c>
      <c r="AY217" s="148" t="s">
        <v>130</v>
      </c>
      <c r="BK217" s="157" t="n">
        <f aca="false">BK218</f>
        <v>0</v>
      </c>
    </row>
    <row r="218" s="28" customFormat="true" ht="24.15" hidden="false" customHeight="true" outlineLevel="0" collapsed="false">
      <c r="A218" s="23"/>
      <c r="B218" s="160"/>
      <c r="C218" s="161" t="s">
        <v>305</v>
      </c>
      <c r="D218" s="161" t="s">
        <v>133</v>
      </c>
      <c r="E218" s="162" t="s">
        <v>306</v>
      </c>
      <c r="F218" s="163" t="s">
        <v>307</v>
      </c>
      <c r="G218" s="164" t="s">
        <v>288</v>
      </c>
      <c r="H218" s="165" t="n">
        <v>6.505</v>
      </c>
      <c r="I218" s="166"/>
      <c r="J218" s="167" t="n">
        <f aca="false">ROUND(I218*H218,2)</f>
        <v>0</v>
      </c>
      <c r="K218" s="163" t="s">
        <v>308</v>
      </c>
      <c r="L218" s="24"/>
      <c r="M218" s="168"/>
      <c r="N218" s="169" t="s">
        <v>40</v>
      </c>
      <c r="O218" s="61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2" t="s">
        <v>137</v>
      </c>
      <c r="AT218" s="172" t="s">
        <v>133</v>
      </c>
      <c r="AU218" s="172" t="s">
        <v>138</v>
      </c>
      <c r="AY218" s="4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4" t="s">
        <v>138</v>
      </c>
      <c r="BK218" s="173" t="n">
        <f aca="false">ROUND(I218*H218,2)</f>
        <v>0</v>
      </c>
      <c r="BL218" s="4" t="s">
        <v>137</v>
      </c>
      <c r="BM218" s="172" t="s">
        <v>309</v>
      </c>
    </row>
    <row r="219" s="146" customFormat="true" ht="25.9" hidden="false" customHeight="true" outlineLevel="0" collapsed="false">
      <c r="B219" s="147"/>
      <c r="D219" s="148" t="s">
        <v>73</v>
      </c>
      <c r="E219" s="149" t="s">
        <v>310</v>
      </c>
      <c r="F219" s="149" t="s">
        <v>311</v>
      </c>
      <c r="I219" s="150"/>
      <c r="J219" s="151" t="n">
        <f aca="false">BK219</f>
        <v>0</v>
      </c>
      <c r="L219" s="147"/>
      <c r="M219" s="152"/>
      <c r="N219" s="153"/>
      <c r="O219" s="153"/>
      <c r="P219" s="154" t="n">
        <f aca="false">P220+P232+P254+P259+P274+P278+P281+P285+P295+P347+P350+P368+P386+P406+P419+P431</f>
        <v>0</v>
      </c>
      <c r="Q219" s="153"/>
      <c r="R219" s="154" t="n">
        <f aca="false">R220+R232+R254+R259+R274+R278+R281+R285+R295+R347+R350+R368+R386+R406+R419+R431</f>
        <v>2.8467015</v>
      </c>
      <c r="S219" s="153"/>
      <c r="T219" s="155" t="n">
        <f aca="false">T220+T232+T254+T259+T274+T278+T281+T285+T295+T347+T350+T368+T386+T406+T419+T431</f>
        <v>0.7400394</v>
      </c>
      <c r="AR219" s="148" t="s">
        <v>138</v>
      </c>
      <c r="AT219" s="156" t="s">
        <v>73</v>
      </c>
      <c r="AU219" s="156" t="s">
        <v>74</v>
      </c>
      <c r="AY219" s="148" t="s">
        <v>130</v>
      </c>
      <c r="BK219" s="157" t="n">
        <f aca="false">BK220+BK232+BK254+BK259+BK274+BK278+BK281+BK285+BK295+BK347+BK350+BK368+BK386+BK406+BK419+BK431</f>
        <v>0</v>
      </c>
    </row>
    <row r="220" s="146" customFormat="true" ht="22.8" hidden="false" customHeight="true" outlineLevel="0" collapsed="false">
      <c r="B220" s="147"/>
      <c r="D220" s="148" t="s">
        <v>73</v>
      </c>
      <c r="E220" s="158" t="s">
        <v>312</v>
      </c>
      <c r="F220" s="158" t="s">
        <v>313</v>
      </c>
      <c r="I220" s="150"/>
      <c r="J220" s="159" t="n">
        <f aca="false">BK220</f>
        <v>0</v>
      </c>
      <c r="L220" s="147"/>
      <c r="M220" s="152"/>
      <c r="N220" s="153"/>
      <c r="O220" s="153"/>
      <c r="P220" s="154" t="n">
        <f aca="false">SUM(P221:P231)</f>
        <v>0</v>
      </c>
      <c r="Q220" s="153"/>
      <c r="R220" s="154" t="n">
        <f aca="false">SUM(R221:R231)</f>
        <v>0.00719</v>
      </c>
      <c r="S220" s="153"/>
      <c r="T220" s="155" t="n">
        <f aca="false">SUM(T221:T231)</f>
        <v>0.01854</v>
      </c>
      <c r="AR220" s="148" t="s">
        <v>138</v>
      </c>
      <c r="AT220" s="156" t="s">
        <v>73</v>
      </c>
      <c r="AU220" s="156" t="s">
        <v>79</v>
      </c>
      <c r="AY220" s="148" t="s">
        <v>130</v>
      </c>
      <c r="BK220" s="157" t="n">
        <f aca="false">SUM(BK221:BK231)</f>
        <v>0</v>
      </c>
    </row>
    <row r="221" s="28" customFormat="true" ht="16.5" hidden="false" customHeight="true" outlineLevel="0" collapsed="false">
      <c r="A221" s="23"/>
      <c r="B221" s="160"/>
      <c r="C221" s="161" t="s">
        <v>314</v>
      </c>
      <c r="D221" s="161" t="s">
        <v>133</v>
      </c>
      <c r="E221" s="162" t="s">
        <v>315</v>
      </c>
      <c r="F221" s="163" t="s">
        <v>316</v>
      </c>
      <c r="G221" s="164" t="s">
        <v>149</v>
      </c>
      <c r="H221" s="165" t="n">
        <v>6</v>
      </c>
      <c r="I221" s="166"/>
      <c r="J221" s="167" t="n">
        <f aca="false">ROUND(I221*H221,2)</f>
        <v>0</v>
      </c>
      <c r="K221" s="163" t="s">
        <v>144</v>
      </c>
      <c r="L221" s="24"/>
      <c r="M221" s="168"/>
      <c r="N221" s="169" t="s">
        <v>40</v>
      </c>
      <c r="O221" s="61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0.0021</v>
      </c>
      <c r="T221" s="171" t="n">
        <f aca="false">S221*H221</f>
        <v>0.0126</v>
      </c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R221" s="172" t="s">
        <v>214</v>
      </c>
      <c r="AT221" s="172" t="s">
        <v>133</v>
      </c>
      <c r="AU221" s="172" t="s">
        <v>138</v>
      </c>
      <c r="AY221" s="4" t="s">
        <v>130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4" t="s">
        <v>138</v>
      </c>
      <c r="BK221" s="173" t="n">
        <f aca="false">ROUND(I221*H221,2)</f>
        <v>0</v>
      </c>
      <c r="BL221" s="4" t="s">
        <v>214</v>
      </c>
      <c r="BM221" s="172" t="s">
        <v>317</v>
      </c>
    </row>
    <row r="222" s="28" customFormat="true" ht="16.5" hidden="false" customHeight="true" outlineLevel="0" collapsed="false">
      <c r="A222" s="23"/>
      <c r="B222" s="160"/>
      <c r="C222" s="161" t="s">
        <v>318</v>
      </c>
      <c r="D222" s="161" t="s">
        <v>133</v>
      </c>
      <c r="E222" s="162" t="s">
        <v>319</v>
      </c>
      <c r="F222" s="163" t="s">
        <v>320</v>
      </c>
      <c r="G222" s="164" t="s">
        <v>149</v>
      </c>
      <c r="H222" s="165" t="n">
        <v>3</v>
      </c>
      <c r="I222" s="166"/>
      <c r="J222" s="167" t="n">
        <f aca="false">ROUND(I222*H222,2)</f>
        <v>0</v>
      </c>
      <c r="K222" s="163" t="s">
        <v>144</v>
      </c>
      <c r="L222" s="24"/>
      <c r="M222" s="168"/>
      <c r="N222" s="169" t="s">
        <v>40</v>
      </c>
      <c r="O222" s="61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0.00198</v>
      </c>
      <c r="T222" s="171" t="n">
        <f aca="false">S222*H222</f>
        <v>0.00594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72" t="s">
        <v>214</v>
      </c>
      <c r="AT222" s="172" t="s">
        <v>133</v>
      </c>
      <c r="AU222" s="172" t="s">
        <v>138</v>
      </c>
      <c r="AY222" s="4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4" t="s">
        <v>138</v>
      </c>
      <c r="BK222" s="173" t="n">
        <f aca="false">ROUND(I222*H222,2)</f>
        <v>0</v>
      </c>
      <c r="BL222" s="4" t="s">
        <v>214</v>
      </c>
      <c r="BM222" s="172" t="s">
        <v>321</v>
      </c>
    </row>
    <row r="223" s="28" customFormat="true" ht="16.5" hidden="false" customHeight="true" outlineLevel="0" collapsed="false">
      <c r="A223" s="23"/>
      <c r="B223" s="160"/>
      <c r="C223" s="161" t="s">
        <v>322</v>
      </c>
      <c r="D223" s="161" t="s">
        <v>133</v>
      </c>
      <c r="E223" s="162" t="s">
        <v>323</v>
      </c>
      <c r="F223" s="163" t="s">
        <v>324</v>
      </c>
      <c r="G223" s="164" t="s">
        <v>149</v>
      </c>
      <c r="H223" s="165" t="n">
        <v>5</v>
      </c>
      <c r="I223" s="166"/>
      <c r="J223" s="167" t="n">
        <f aca="false">ROUND(I223*H223,2)</f>
        <v>0</v>
      </c>
      <c r="K223" s="163" t="s">
        <v>144</v>
      </c>
      <c r="L223" s="24"/>
      <c r="M223" s="168"/>
      <c r="N223" s="169" t="s">
        <v>40</v>
      </c>
      <c r="O223" s="61"/>
      <c r="P223" s="170" t="n">
        <f aca="false">O223*H223</f>
        <v>0</v>
      </c>
      <c r="Q223" s="170" t="n">
        <v>0.00041</v>
      </c>
      <c r="R223" s="170" t="n">
        <f aca="false">Q223*H223</f>
        <v>0.00205</v>
      </c>
      <c r="S223" s="170" t="n">
        <v>0</v>
      </c>
      <c r="T223" s="171" t="n">
        <f aca="false">S223*H223</f>
        <v>0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172" t="s">
        <v>214</v>
      </c>
      <c r="AT223" s="172" t="s">
        <v>133</v>
      </c>
      <c r="AU223" s="172" t="s">
        <v>138</v>
      </c>
      <c r="AY223" s="4" t="s">
        <v>130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4" t="s">
        <v>138</v>
      </c>
      <c r="BK223" s="173" t="n">
        <f aca="false">ROUND(I223*H223,2)</f>
        <v>0</v>
      </c>
      <c r="BL223" s="4" t="s">
        <v>214</v>
      </c>
      <c r="BM223" s="172" t="s">
        <v>325</v>
      </c>
    </row>
    <row r="224" s="28" customFormat="true" ht="16.5" hidden="false" customHeight="true" outlineLevel="0" collapsed="false">
      <c r="A224" s="23"/>
      <c r="B224" s="160"/>
      <c r="C224" s="161" t="s">
        <v>326</v>
      </c>
      <c r="D224" s="161" t="s">
        <v>133</v>
      </c>
      <c r="E224" s="162" t="s">
        <v>327</v>
      </c>
      <c r="F224" s="163" t="s">
        <v>328</v>
      </c>
      <c r="G224" s="164" t="s">
        <v>149</v>
      </c>
      <c r="H224" s="165" t="n">
        <v>3</v>
      </c>
      <c r="I224" s="166"/>
      <c r="J224" s="167" t="n">
        <f aca="false">ROUND(I224*H224,2)</f>
        <v>0</v>
      </c>
      <c r="K224" s="163" t="s">
        <v>144</v>
      </c>
      <c r="L224" s="24"/>
      <c r="M224" s="168"/>
      <c r="N224" s="169" t="s">
        <v>40</v>
      </c>
      <c r="O224" s="61"/>
      <c r="P224" s="170" t="n">
        <f aca="false">O224*H224</f>
        <v>0</v>
      </c>
      <c r="Q224" s="170" t="n">
        <v>0.00048</v>
      </c>
      <c r="R224" s="170" t="n">
        <f aca="false">Q224*H224</f>
        <v>0.00144</v>
      </c>
      <c r="S224" s="170" t="n">
        <v>0</v>
      </c>
      <c r="T224" s="171" t="n">
        <f aca="false">S224*H224</f>
        <v>0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72" t="s">
        <v>214</v>
      </c>
      <c r="AT224" s="172" t="s">
        <v>133</v>
      </c>
      <c r="AU224" s="172" t="s">
        <v>138</v>
      </c>
      <c r="AY224" s="4" t="s">
        <v>130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4" t="s">
        <v>138</v>
      </c>
      <c r="BK224" s="173" t="n">
        <f aca="false">ROUND(I224*H224,2)</f>
        <v>0</v>
      </c>
      <c r="BL224" s="4" t="s">
        <v>214</v>
      </c>
      <c r="BM224" s="172" t="s">
        <v>329</v>
      </c>
    </row>
    <row r="225" s="28" customFormat="true" ht="16.5" hidden="false" customHeight="true" outlineLevel="0" collapsed="false">
      <c r="A225" s="23"/>
      <c r="B225" s="160"/>
      <c r="C225" s="161" t="s">
        <v>330</v>
      </c>
      <c r="D225" s="161" t="s">
        <v>133</v>
      </c>
      <c r="E225" s="162" t="s">
        <v>331</v>
      </c>
      <c r="F225" s="163" t="s">
        <v>332</v>
      </c>
      <c r="G225" s="164" t="s">
        <v>149</v>
      </c>
      <c r="H225" s="165" t="n">
        <v>1.5</v>
      </c>
      <c r="I225" s="166"/>
      <c r="J225" s="167" t="n">
        <f aca="false">ROUND(I225*H225,2)</f>
        <v>0</v>
      </c>
      <c r="K225" s="163" t="s">
        <v>144</v>
      </c>
      <c r="L225" s="24"/>
      <c r="M225" s="168"/>
      <c r="N225" s="169" t="s">
        <v>40</v>
      </c>
      <c r="O225" s="61"/>
      <c r="P225" s="170" t="n">
        <f aca="false">O225*H225</f>
        <v>0</v>
      </c>
      <c r="Q225" s="170" t="n">
        <v>0.00224</v>
      </c>
      <c r="R225" s="170" t="n">
        <f aca="false">Q225*H225</f>
        <v>0.00336</v>
      </c>
      <c r="S225" s="170" t="n">
        <v>0</v>
      </c>
      <c r="T225" s="171" t="n">
        <f aca="false">S225*H225</f>
        <v>0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172" t="s">
        <v>214</v>
      </c>
      <c r="AT225" s="172" t="s">
        <v>133</v>
      </c>
      <c r="AU225" s="172" t="s">
        <v>138</v>
      </c>
      <c r="AY225" s="4" t="s">
        <v>130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4" t="s">
        <v>138</v>
      </c>
      <c r="BK225" s="173" t="n">
        <f aca="false">ROUND(I225*H225,2)</f>
        <v>0</v>
      </c>
      <c r="BL225" s="4" t="s">
        <v>214</v>
      </c>
      <c r="BM225" s="172" t="s">
        <v>333</v>
      </c>
    </row>
    <row r="226" s="28" customFormat="true" ht="16.5" hidden="false" customHeight="true" outlineLevel="0" collapsed="false">
      <c r="A226" s="23"/>
      <c r="B226" s="160"/>
      <c r="C226" s="161" t="s">
        <v>334</v>
      </c>
      <c r="D226" s="161" t="s">
        <v>133</v>
      </c>
      <c r="E226" s="162" t="s">
        <v>335</v>
      </c>
      <c r="F226" s="163" t="s">
        <v>336</v>
      </c>
      <c r="G226" s="164" t="s">
        <v>246</v>
      </c>
      <c r="H226" s="165" t="n">
        <v>2</v>
      </c>
      <c r="I226" s="166"/>
      <c r="J226" s="167" t="n">
        <f aca="false">ROUND(I226*H226,2)</f>
        <v>0</v>
      </c>
      <c r="K226" s="163" t="s">
        <v>144</v>
      </c>
      <c r="L226" s="24"/>
      <c r="M226" s="168"/>
      <c r="N226" s="169" t="s">
        <v>40</v>
      </c>
      <c r="O226" s="61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R226" s="172" t="s">
        <v>214</v>
      </c>
      <c r="AT226" s="172" t="s">
        <v>133</v>
      </c>
      <c r="AU226" s="172" t="s">
        <v>138</v>
      </c>
      <c r="AY226" s="4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4" t="s">
        <v>138</v>
      </c>
      <c r="BK226" s="173" t="n">
        <f aca="false">ROUND(I226*H226,2)</f>
        <v>0</v>
      </c>
      <c r="BL226" s="4" t="s">
        <v>214</v>
      </c>
      <c r="BM226" s="172" t="s">
        <v>337</v>
      </c>
    </row>
    <row r="227" s="28" customFormat="true" ht="16.5" hidden="false" customHeight="true" outlineLevel="0" collapsed="false">
      <c r="A227" s="23"/>
      <c r="B227" s="160"/>
      <c r="C227" s="161" t="s">
        <v>338</v>
      </c>
      <c r="D227" s="161" t="s">
        <v>133</v>
      </c>
      <c r="E227" s="162" t="s">
        <v>339</v>
      </c>
      <c r="F227" s="163" t="s">
        <v>340</v>
      </c>
      <c r="G227" s="164" t="s">
        <v>246</v>
      </c>
      <c r="H227" s="165" t="n">
        <v>1</v>
      </c>
      <c r="I227" s="166"/>
      <c r="J227" s="167" t="n">
        <f aca="false">ROUND(I227*H227,2)</f>
        <v>0</v>
      </c>
      <c r="K227" s="163" t="s">
        <v>144</v>
      </c>
      <c r="L227" s="24"/>
      <c r="M227" s="168"/>
      <c r="N227" s="169" t="s">
        <v>40</v>
      </c>
      <c r="O227" s="61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72" t="s">
        <v>214</v>
      </c>
      <c r="AT227" s="172" t="s">
        <v>133</v>
      </c>
      <c r="AU227" s="172" t="s">
        <v>138</v>
      </c>
      <c r="AY227" s="4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4" t="s">
        <v>138</v>
      </c>
      <c r="BK227" s="173" t="n">
        <f aca="false">ROUND(I227*H227,2)</f>
        <v>0</v>
      </c>
      <c r="BL227" s="4" t="s">
        <v>214</v>
      </c>
      <c r="BM227" s="172" t="s">
        <v>341</v>
      </c>
    </row>
    <row r="228" s="28" customFormat="true" ht="21.75" hidden="false" customHeight="true" outlineLevel="0" collapsed="false">
      <c r="A228" s="23"/>
      <c r="B228" s="160"/>
      <c r="C228" s="161" t="s">
        <v>342</v>
      </c>
      <c r="D228" s="161" t="s">
        <v>133</v>
      </c>
      <c r="E228" s="162" t="s">
        <v>343</v>
      </c>
      <c r="F228" s="163" t="s">
        <v>344</v>
      </c>
      <c r="G228" s="164" t="s">
        <v>246</v>
      </c>
      <c r="H228" s="165" t="n">
        <v>1</v>
      </c>
      <c r="I228" s="166"/>
      <c r="J228" s="167" t="n">
        <f aca="false">ROUND(I228*H228,2)</f>
        <v>0</v>
      </c>
      <c r="K228" s="163" t="s">
        <v>144</v>
      </c>
      <c r="L228" s="24"/>
      <c r="M228" s="168"/>
      <c r="N228" s="169" t="s">
        <v>40</v>
      </c>
      <c r="O228" s="61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72" t="s">
        <v>214</v>
      </c>
      <c r="AT228" s="172" t="s">
        <v>133</v>
      </c>
      <c r="AU228" s="172" t="s">
        <v>138</v>
      </c>
      <c r="AY228" s="4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4" t="s">
        <v>138</v>
      </c>
      <c r="BK228" s="173" t="n">
        <f aca="false">ROUND(I228*H228,2)</f>
        <v>0</v>
      </c>
      <c r="BL228" s="4" t="s">
        <v>214</v>
      </c>
      <c r="BM228" s="172" t="s">
        <v>345</v>
      </c>
    </row>
    <row r="229" s="28" customFormat="true" ht="21.75" hidden="false" customHeight="true" outlineLevel="0" collapsed="false">
      <c r="A229" s="23"/>
      <c r="B229" s="160"/>
      <c r="C229" s="161" t="s">
        <v>346</v>
      </c>
      <c r="D229" s="161" t="s">
        <v>133</v>
      </c>
      <c r="E229" s="162" t="s">
        <v>347</v>
      </c>
      <c r="F229" s="163" t="s">
        <v>348</v>
      </c>
      <c r="G229" s="164" t="s">
        <v>246</v>
      </c>
      <c r="H229" s="165" t="n">
        <v>1</v>
      </c>
      <c r="I229" s="166"/>
      <c r="J229" s="167" t="n">
        <f aca="false">ROUND(I229*H229,2)</f>
        <v>0</v>
      </c>
      <c r="K229" s="163" t="s">
        <v>144</v>
      </c>
      <c r="L229" s="24"/>
      <c r="M229" s="168"/>
      <c r="N229" s="169" t="s">
        <v>40</v>
      </c>
      <c r="O229" s="61"/>
      <c r="P229" s="170" t="n">
        <f aca="false">O229*H229</f>
        <v>0</v>
      </c>
      <c r="Q229" s="170" t="n">
        <v>0.00034</v>
      </c>
      <c r="R229" s="170" t="n">
        <f aca="false">Q229*H229</f>
        <v>0.00034</v>
      </c>
      <c r="S229" s="170" t="n">
        <v>0</v>
      </c>
      <c r="T229" s="171" t="n">
        <f aca="false">S229*H229</f>
        <v>0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172" t="s">
        <v>214</v>
      </c>
      <c r="AT229" s="172" t="s">
        <v>133</v>
      </c>
      <c r="AU229" s="172" t="s">
        <v>138</v>
      </c>
      <c r="AY229" s="4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4" t="s">
        <v>138</v>
      </c>
      <c r="BK229" s="173" t="n">
        <f aca="false">ROUND(I229*H229,2)</f>
        <v>0</v>
      </c>
      <c r="BL229" s="4" t="s">
        <v>214</v>
      </c>
      <c r="BM229" s="172" t="s">
        <v>349</v>
      </c>
    </row>
    <row r="230" s="28" customFormat="true" ht="21.75" hidden="false" customHeight="true" outlineLevel="0" collapsed="false">
      <c r="A230" s="23"/>
      <c r="B230" s="160"/>
      <c r="C230" s="161" t="s">
        <v>350</v>
      </c>
      <c r="D230" s="161" t="s">
        <v>133</v>
      </c>
      <c r="E230" s="162" t="s">
        <v>351</v>
      </c>
      <c r="F230" s="163" t="s">
        <v>352</v>
      </c>
      <c r="G230" s="164" t="s">
        <v>149</v>
      </c>
      <c r="H230" s="165" t="n">
        <v>9.5</v>
      </c>
      <c r="I230" s="166"/>
      <c r="J230" s="167" t="n">
        <f aca="false">ROUND(I230*H230,2)</f>
        <v>0</v>
      </c>
      <c r="K230" s="163" t="s">
        <v>144</v>
      </c>
      <c r="L230" s="24"/>
      <c r="M230" s="168"/>
      <c r="N230" s="169" t="s">
        <v>40</v>
      </c>
      <c r="O230" s="61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R230" s="172" t="s">
        <v>214</v>
      </c>
      <c r="AT230" s="172" t="s">
        <v>133</v>
      </c>
      <c r="AU230" s="172" t="s">
        <v>138</v>
      </c>
      <c r="AY230" s="4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4" t="s">
        <v>138</v>
      </c>
      <c r="BK230" s="173" t="n">
        <f aca="false">ROUND(I230*H230,2)</f>
        <v>0</v>
      </c>
      <c r="BL230" s="4" t="s">
        <v>214</v>
      </c>
      <c r="BM230" s="172" t="s">
        <v>353</v>
      </c>
    </row>
    <row r="231" s="28" customFormat="true" ht="33" hidden="false" customHeight="true" outlineLevel="0" collapsed="false">
      <c r="A231" s="23"/>
      <c r="B231" s="160"/>
      <c r="C231" s="161" t="s">
        <v>354</v>
      </c>
      <c r="D231" s="161" t="s">
        <v>133</v>
      </c>
      <c r="E231" s="162" t="s">
        <v>355</v>
      </c>
      <c r="F231" s="163" t="s">
        <v>356</v>
      </c>
      <c r="G231" s="164" t="s">
        <v>357</v>
      </c>
      <c r="H231" s="193"/>
      <c r="I231" s="166"/>
      <c r="J231" s="167" t="n">
        <f aca="false">ROUND(I231*H231,2)</f>
        <v>0</v>
      </c>
      <c r="K231" s="163" t="s">
        <v>144</v>
      </c>
      <c r="L231" s="24"/>
      <c r="M231" s="168"/>
      <c r="N231" s="169" t="s">
        <v>40</v>
      </c>
      <c r="O231" s="61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72" t="s">
        <v>214</v>
      </c>
      <c r="AT231" s="172" t="s">
        <v>133</v>
      </c>
      <c r="AU231" s="172" t="s">
        <v>138</v>
      </c>
      <c r="AY231" s="4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4" t="s">
        <v>138</v>
      </c>
      <c r="BK231" s="173" t="n">
        <f aca="false">ROUND(I231*H231,2)</f>
        <v>0</v>
      </c>
      <c r="BL231" s="4" t="s">
        <v>214</v>
      </c>
      <c r="BM231" s="172" t="s">
        <v>358</v>
      </c>
    </row>
    <row r="232" s="146" customFormat="true" ht="22.8" hidden="false" customHeight="true" outlineLevel="0" collapsed="false">
      <c r="B232" s="147"/>
      <c r="D232" s="148" t="s">
        <v>73</v>
      </c>
      <c r="E232" s="158" t="s">
        <v>359</v>
      </c>
      <c r="F232" s="158" t="s">
        <v>360</v>
      </c>
      <c r="I232" s="150"/>
      <c r="J232" s="159" t="n">
        <f aca="false">BK232</f>
        <v>0</v>
      </c>
      <c r="L232" s="147"/>
      <c r="M232" s="152"/>
      <c r="N232" s="153"/>
      <c r="O232" s="153"/>
      <c r="P232" s="154" t="n">
        <f aca="false">SUM(P233:P253)</f>
        <v>0</v>
      </c>
      <c r="Q232" s="153"/>
      <c r="R232" s="154" t="n">
        <f aca="false">SUM(R233:R253)</f>
        <v>0.02282</v>
      </c>
      <c r="S232" s="153"/>
      <c r="T232" s="155" t="n">
        <f aca="false">SUM(T233:T253)</f>
        <v>0.03336</v>
      </c>
      <c r="AR232" s="148" t="s">
        <v>138</v>
      </c>
      <c r="AT232" s="156" t="s">
        <v>73</v>
      </c>
      <c r="AU232" s="156" t="s">
        <v>79</v>
      </c>
      <c r="AY232" s="148" t="s">
        <v>130</v>
      </c>
      <c r="BK232" s="157" t="n">
        <f aca="false">SUM(BK233:BK253)</f>
        <v>0</v>
      </c>
    </row>
    <row r="233" s="28" customFormat="true" ht="24.15" hidden="false" customHeight="true" outlineLevel="0" collapsed="false">
      <c r="A233" s="23"/>
      <c r="B233" s="160"/>
      <c r="C233" s="161" t="s">
        <v>361</v>
      </c>
      <c r="D233" s="161" t="s">
        <v>133</v>
      </c>
      <c r="E233" s="162" t="s">
        <v>362</v>
      </c>
      <c r="F233" s="163" t="s">
        <v>363</v>
      </c>
      <c r="G233" s="164" t="s">
        <v>154</v>
      </c>
      <c r="H233" s="165" t="n">
        <v>1</v>
      </c>
      <c r="I233" s="166"/>
      <c r="J233" s="167" t="n">
        <f aca="false">ROUND(I233*H233,2)</f>
        <v>0</v>
      </c>
      <c r="K233" s="163"/>
      <c r="L233" s="24"/>
      <c r="M233" s="168"/>
      <c r="N233" s="169" t="s">
        <v>40</v>
      </c>
      <c r="O233" s="61"/>
      <c r="P233" s="170" t="n">
        <f aca="false">O233*H233</f>
        <v>0</v>
      </c>
      <c r="Q233" s="170" t="n">
        <v>2E-005</v>
      </c>
      <c r="R233" s="170" t="n">
        <f aca="false">Q233*H233</f>
        <v>2E-005</v>
      </c>
      <c r="S233" s="170" t="n">
        <v>0</v>
      </c>
      <c r="T233" s="171" t="n">
        <f aca="false">S233*H233</f>
        <v>0</v>
      </c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R233" s="172" t="s">
        <v>214</v>
      </c>
      <c r="AT233" s="172" t="s">
        <v>133</v>
      </c>
      <c r="AU233" s="172" t="s">
        <v>138</v>
      </c>
      <c r="AY233" s="4" t="s">
        <v>130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4" t="s">
        <v>138</v>
      </c>
      <c r="BK233" s="173" t="n">
        <f aca="false">ROUND(I233*H233,2)</f>
        <v>0</v>
      </c>
      <c r="BL233" s="4" t="s">
        <v>214</v>
      </c>
      <c r="BM233" s="172" t="s">
        <v>364</v>
      </c>
    </row>
    <row r="234" s="28" customFormat="true" ht="24.15" hidden="false" customHeight="true" outlineLevel="0" collapsed="false">
      <c r="A234" s="23"/>
      <c r="B234" s="160"/>
      <c r="C234" s="161" t="s">
        <v>365</v>
      </c>
      <c r="D234" s="161" t="s">
        <v>133</v>
      </c>
      <c r="E234" s="162" t="s">
        <v>366</v>
      </c>
      <c r="F234" s="163" t="s">
        <v>367</v>
      </c>
      <c r="G234" s="164" t="s">
        <v>154</v>
      </c>
      <c r="H234" s="165" t="n">
        <v>1</v>
      </c>
      <c r="I234" s="166"/>
      <c r="J234" s="167" t="n">
        <f aca="false">ROUND(I234*H234,2)</f>
        <v>0</v>
      </c>
      <c r="K234" s="163"/>
      <c r="L234" s="24"/>
      <c r="M234" s="168"/>
      <c r="N234" s="169" t="s">
        <v>40</v>
      </c>
      <c r="O234" s="61"/>
      <c r="P234" s="170" t="n">
        <f aca="false">O234*H234</f>
        <v>0</v>
      </c>
      <c r="Q234" s="170" t="n">
        <v>2E-005</v>
      </c>
      <c r="R234" s="170" t="n">
        <f aca="false">Q234*H234</f>
        <v>2E-005</v>
      </c>
      <c r="S234" s="170" t="n">
        <v>0</v>
      </c>
      <c r="T234" s="171" t="n">
        <f aca="false">S234*H234</f>
        <v>0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172" t="s">
        <v>214</v>
      </c>
      <c r="AT234" s="172" t="s">
        <v>133</v>
      </c>
      <c r="AU234" s="172" t="s">
        <v>138</v>
      </c>
      <c r="AY234" s="4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4" t="s">
        <v>138</v>
      </c>
      <c r="BK234" s="173" t="n">
        <f aca="false">ROUND(I234*H234,2)</f>
        <v>0</v>
      </c>
      <c r="BL234" s="4" t="s">
        <v>214</v>
      </c>
      <c r="BM234" s="172" t="s">
        <v>368</v>
      </c>
    </row>
    <row r="235" s="28" customFormat="true" ht="24.15" hidden="false" customHeight="true" outlineLevel="0" collapsed="false">
      <c r="A235" s="23"/>
      <c r="B235" s="160"/>
      <c r="C235" s="161" t="s">
        <v>369</v>
      </c>
      <c r="D235" s="161" t="s">
        <v>133</v>
      </c>
      <c r="E235" s="162" t="s">
        <v>370</v>
      </c>
      <c r="F235" s="163" t="s">
        <v>371</v>
      </c>
      <c r="G235" s="164" t="s">
        <v>149</v>
      </c>
      <c r="H235" s="165" t="n">
        <v>12</v>
      </c>
      <c r="I235" s="166"/>
      <c r="J235" s="167" t="n">
        <f aca="false">ROUND(I235*H235,2)</f>
        <v>0</v>
      </c>
      <c r="K235" s="163" t="s">
        <v>144</v>
      </c>
      <c r="L235" s="24"/>
      <c r="M235" s="168"/>
      <c r="N235" s="169" t="s">
        <v>40</v>
      </c>
      <c r="O235" s="61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0.00213</v>
      </c>
      <c r="T235" s="171" t="n">
        <f aca="false">S235*H235</f>
        <v>0.02556</v>
      </c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R235" s="172" t="s">
        <v>214</v>
      </c>
      <c r="AT235" s="172" t="s">
        <v>133</v>
      </c>
      <c r="AU235" s="172" t="s">
        <v>138</v>
      </c>
      <c r="AY235" s="4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4" t="s">
        <v>138</v>
      </c>
      <c r="BK235" s="173" t="n">
        <f aca="false">ROUND(I235*H235,2)</f>
        <v>0</v>
      </c>
      <c r="BL235" s="4" t="s">
        <v>214</v>
      </c>
      <c r="BM235" s="172" t="s">
        <v>372</v>
      </c>
    </row>
    <row r="236" s="28" customFormat="true" ht="24.15" hidden="false" customHeight="true" outlineLevel="0" collapsed="false">
      <c r="A236" s="23"/>
      <c r="B236" s="160"/>
      <c r="C236" s="161" t="s">
        <v>373</v>
      </c>
      <c r="D236" s="161" t="s">
        <v>133</v>
      </c>
      <c r="E236" s="162" t="s">
        <v>374</v>
      </c>
      <c r="F236" s="163" t="s">
        <v>375</v>
      </c>
      <c r="G236" s="164" t="s">
        <v>149</v>
      </c>
      <c r="H236" s="165" t="n">
        <v>6</v>
      </c>
      <c r="I236" s="166"/>
      <c r="J236" s="167" t="n">
        <f aca="false">ROUND(I236*H236,2)</f>
        <v>0</v>
      </c>
      <c r="K236" s="163" t="s">
        <v>144</v>
      </c>
      <c r="L236" s="24"/>
      <c r="M236" s="168"/>
      <c r="N236" s="169" t="s">
        <v>40</v>
      </c>
      <c r="O236" s="61"/>
      <c r="P236" s="170" t="n">
        <f aca="false">O236*H236</f>
        <v>0</v>
      </c>
      <c r="Q236" s="170" t="n">
        <v>0.00084</v>
      </c>
      <c r="R236" s="170" t="n">
        <f aca="false">Q236*H236</f>
        <v>0.00504</v>
      </c>
      <c r="S236" s="170" t="n">
        <v>0</v>
      </c>
      <c r="T236" s="171" t="n">
        <f aca="false">S236*H236</f>
        <v>0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172" t="s">
        <v>214</v>
      </c>
      <c r="AT236" s="172" t="s">
        <v>133</v>
      </c>
      <c r="AU236" s="172" t="s">
        <v>138</v>
      </c>
      <c r="AY236" s="4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4" t="s">
        <v>138</v>
      </c>
      <c r="BK236" s="173" t="n">
        <f aca="false">ROUND(I236*H236,2)</f>
        <v>0</v>
      </c>
      <c r="BL236" s="4" t="s">
        <v>214</v>
      </c>
      <c r="BM236" s="172" t="s">
        <v>376</v>
      </c>
    </row>
    <row r="237" s="28" customFormat="true" ht="24.15" hidden="false" customHeight="true" outlineLevel="0" collapsed="false">
      <c r="A237" s="23"/>
      <c r="B237" s="160"/>
      <c r="C237" s="161" t="s">
        <v>377</v>
      </c>
      <c r="D237" s="161" t="s">
        <v>133</v>
      </c>
      <c r="E237" s="162" t="s">
        <v>378</v>
      </c>
      <c r="F237" s="163" t="s">
        <v>379</v>
      </c>
      <c r="G237" s="164" t="s">
        <v>149</v>
      </c>
      <c r="H237" s="165" t="n">
        <v>12</v>
      </c>
      <c r="I237" s="166"/>
      <c r="J237" s="167" t="n">
        <f aca="false">ROUND(I237*H237,2)</f>
        <v>0</v>
      </c>
      <c r="K237" s="163" t="s">
        <v>144</v>
      </c>
      <c r="L237" s="24"/>
      <c r="M237" s="168"/>
      <c r="N237" s="169" t="s">
        <v>40</v>
      </c>
      <c r="O237" s="61"/>
      <c r="P237" s="170" t="n">
        <f aca="false">O237*H237</f>
        <v>0</v>
      </c>
      <c r="Q237" s="170" t="n">
        <v>0.00116</v>
      </c>
      <c r="R237" s="170" t="n">
        <f aca="false">Q237*H237</f>
        <v>0.01392</v>
      </c>
      <c r="S237" s="170" t="n">
        <v>0</v>
      </c>
      <c r="T237" s="171" t="n">
        <f aca="false">S237*H237</f>
        <v>0</v>
      </c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R237" s="172" t="s">
        <v>214</v>
      </c>
      <c r="AT237" s="172" t="s">
        <v>133</v>
      </c>
      <c r="AU237" s="172" t="s">
        <v>138</v>
      </c>
      <c r="AY237" s="4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4" t="s">
        <v>138</v>
      </c>
      <c r="BK237" s="173" t="n">
        <f aca="false">ROUND(I237*H237,2)</f>
        <v>0</v>
      </c>
      <c r="BL237" s="4" t="s">
        <v>214</v>
      </c>
      <c r="BM237" s="172" t="s">
        <v>380</v>
      </c>
    </row>
    <row r="238" s="28" customFormat="true" ht="37.8" hidden="false" customHeight="true" outlineLevel="0" collapsed="false">
      <c r="A238" s="23"/>
      <c r="B238" s="160"/>
      <c r="C238" s="161" t="s">
        <v>381</v>
      </c>
      <c r="D238" s="161" t="s">
        <v>133</v>
      </c>
      <c r="E238" s="162" t="s">
        <v>382</v>
      </c>
      <c r="F238" s="163" t="s">
        <v>383</v>
      </c>
      <c r="G238" s="164" t="s">
        <v>149</v>
      </c>
      <c r="H238" s="165" t="n">
        <v>6</v>
      </c>
      <c r="I238" s="166"/>
      <c r="J238" s="167" t="n">
        <f aca="false">ROUND(I238*H238,2)</f>
        <v>0</v>
      </c>
      <c r="K238" s="163" t="s">
        <v>144</v>
      </c>
      <c r="L238" s="24"/>
      <c r="M238" s="168"/>
      <c r="N238" s="169" t="s">
        <v>40</v>
      </c>
      <c r="O238" s="61"/>
      <c r="P238" s="170" t="n">
        <f aca="false">O238*H238</f>
        <v>0</v>
      </c>
      <c r="Q238" s="170" t="n">
        <v>5E-005</v>
      </c>
      <c r="R238" s="170" t="n">
        <f aca="false">Q238*H238</f>
        <v>0.0003</v>
      </c>
      <c r="S238" s="170" t="n">
        <v>0</v>
      </c>
      <c r="T238" s="171" t="n">
        <f aca="false">S238*H238</f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172" t="s">
        <v>214</v>
      </c>
      <c r="AT238" s="172" t="s">
        <v>133</v>
      </c>
      <c r="AU238" s="172" t="s">
        <v>138</v>
      </c>
      <c r="AY238" s="4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4" t="s">
        <v>138</v>
      </c>
      <c r="BK238" s="173" t="n">
        <f aca="false">ROUND(I238*H238,2)</f>
        <v>0</v>
      </c>
      <c r="BL238" s="4" t="s">
        <v>214</v>
      </c>
      <c r="BM238" s="172" t="s">
        <v>384</v>
      </c>
    </row>
    <row r="239" s="28" customFormat="true" ht="37.8" hidden="false" customHeight="true" outlineLevel="0" collapsed="false">
      <c r="A239" s="23"/>
      <c r="B239" s="160"/>
      <c r="C239" s="161" t="s">
        <v>385</v>
      </c>
      <c r="D239" s="161" t="s">
        <v>133</v>
      </c>
      <c r="E239" s="162" t="s">
        <v>386</v>
      </c>
      <c r="F239" s="163" t="s">
        <v>387</v>
      </c>
      <c r="G239" s="164" t="s">
        <v>149</v>
      </c>
      <c r="H239" s="165" t="n">
        <v>12</v>
      </c>
      <c r="I239" s="166"/>
      <c r="J239" s="167" t="n">
        <f aca="false">ROUND(I239*H239,2)</f>
        <v>0</v>
      </c>
      <c r="K239" s="163" t="s">
        <v>144</v>
      </c>
      <c r="L239" s="24"/>
      <c r="M239" s="168"/>
      <c r="N239" s="169" t="s">
        <v>40</v>
      </c>
      <c r="O239" s="61"/>
      <c r="P239" s="170" t="n">
        <f aca="false">O239*H239</f>
        <v>0</v>
      </c>
      <c r="Q239" s="170" t="n">
        <v>7E-005</v>
      </c>
      <c r="R239" s="170" t="n">
        <f aca="false">Q239*H239</f>
        <v>0.00084</v>
      </c>
      <c r="S239" s="170" t="n">
        <v>0</v>
      </c>
      <c r="T239" s="171" t="n">
        <f aca="false">S239*H239</f>
        <v>0</v>
      </c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R239" s="172" t="s">
        <v>214</v>
      </c>
      <c r="AT239" s="172" t="s">
        <v>133</v>
      </c>
      <c r="AU239" s="172" t="s">
        <v>138</v>
      </c>
      <c r="AY239" s="4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4" t="s">
        <v>138</v>
      </c>
      <c r="BK239" s="173" t="n">
        <f aca="false">ROUND(I239*H239,2)</f>
        <v>0</v>
      </c>
      <c r="BL239" s="4" t="s">
        <v>214</v>
      </c>
      <c r="BM239" s="172" t="s">
        <v>388</v>
      </c>
    </row>
    <row r="240" s="28" customFormat="true" ht="16.5" hidden="false" customHeight="true" outlineLevel="0" collapsed="false">
      <c r="A240" s="23"/>
      <c r="B240" s="160"/>
      <c r="C240" s="161" t="s">
        <v>389</v>
      </c>
      <c r="D240" s="161" t="s">
        <v>133</v>
      </c>
      <c r="E240" s="162" t="s">
        <v>390</v>
      </c>
      <c r="F240" s="163" t="s">
        <v>391</v>
      </c>
      <c r="G240" s="164" t="s">
        <v>149</v>
      </c>
      <c r="H240" s="165" t="n">
        <v>12</v>
      </c>
      <c r="I240" s="166"/>
      <c r="J240" s="167" t="n">
        <f aca="false">ROUND(I240*H240,2)</f>
        <v>0</v>
      </c>
      <c r="K240" s="163" t="s">
        <v>144</v>
      </c>
      <c r="L240" s="24"/>
      <c r="M240" s="168"/>
      <c r="N240" s="169" t="s">
        <v>40</v>
      </c>
      <c r="O240" s="61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0.00024</v>
      </c>
      <c r="T240" s="171" t="n">
        <f aca="false">S240*H240</f>
        <v>0.00288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72" t="s">
        <v>214</v>
      </c>
      <c r="AT240" s="172" t="s">
        <v>133</v>
      </c>
      <c r="AU240" s="172" t="s">
        <v>138</v>
      </c>
      <c r="AY240" s="4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4" t="s">
        <v>138</v>
      </c>
      <c r="BK240" s="173" t="n">
        <f aca="false">ROUND(I240*H240,2)</f>
        <v>0</v>
      </c>
      <c r="BL240" s="4" t="s">
        <v>214</v>
      </c>
      <c r="BM240" s="172" t="s">
        <v>392</v>
      </c>
    </row>
    <row r="241" s="28" customFormat="true" ht="16.5" hidden="false" customHeight="true" outlineLevel="0" collapsed="false">
      <c r="A241" s="23"/>
      <c r="B241" s="160"/>
      <c r="C241" s="161" t="s">
        <v>393</v>
      </c>
      <c r="D241" s="161" t="s">
        <v>133</v>
      </c>
      <c r="E241" s="162" t="s">
        <v>394</v>
      </c>
      <c r="F241" s="163" t="s">
        <v>395</v>
      </c>
      <c r="G241" s="164" t="s">
        <v>246</v>
      </c>
      <c r="H241" s="165" t="n">
        <v>8</v>
      </c>
      <c r="I241" s="166"/>
      <c r="J241" s="167" t="n">
        <f aca="false">ROUND(I241*H241,2)</f>
        <v>0</v>
      </c>
      <c r="K241" s="163" t="s">
        <v>144</v>
      </c>
      <c r="L241" s="24"/>
      <c r="M241" s="168"/>
      <c r="N241" s="169" t="s">
        <v>40</v>
      </c>
      <c r="O241" s="61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</v>
      </c>
      <c r="T241" s="171" t="n">
        <f aca="false">S241*H241</f>
        <v>0</v>
      </c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R241" s="172" t="s">
        <v>214</v>
      </c>
      <c r="AT241" s="172" t="s">
        <v>133</v>
      </c>
      <c r="AU241" s="172" t="s">
        <v>138</v>
      </c>
      <c r="AY241" s="4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4" t="s">
        <v>138</v>
      </c>
      <c r="BK241" s="173" t="n">
        <f aca="false">ROUND(I241*H241,2)</f>
        <v>0</v>
      </c>
      <c r="BL241" s="4" t="s">
        <v>214</v>
      </c>
      <c r="BM241" s="172" t="s">
        <v>396</v>
      </c>
    </row>
    <row r="242" s="174" customFormat="true" ht="12.8" hidden="false" customHeight="false" outlineLevel="0" collapsed="false">
      <c r="B242" s="175"/>
      <c r="D242" s="176" t="s">
        <v>140</v>
      </c>
      <c r="E242" s="177"/>
      <c r="F242" s="178" t="s">
        <v>397</v>
      </c>
      <c r="H242" s="179" t="n">
        <v>2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140</v>
      </c>
      <c r="AU242" s="177" t="s">
        <v>138</v>
      </c>
      <c r="AV242" s="174" t="s">
        <v>138</v>
      </c>
      <c r="AW242" s="174" t="s">
        <v>31</v>
      </c>
      <c r="AX242" s="174" t="s">
        <v>74</v>
      </c>
      <c r="AY242" s="177" t="s">
        <v>130</v>
      </c>
    </row>
    <row r="243" s="174" customFormat="true" ht="12.8" hidden="false" customHeight="false" outlineLevel="0" collapsed="false">
      <c r="B243" s="175"/>
      <c r="D243" s="176" t="s">
        <v>140</v>
      </c>
      <c r="E243" s="177"/>
      <c r="F243" s="178" t="s">
        <v>398</v>
      </c>
      <c r="H243" s="179" t="n">
        <v>2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140</v>
      </c>
      <c r="AU243" s="177" t="s">
        <v>138</v>
      </c>
      <c r="AV243" s="174" t="s">
        <v>138</v>
      </c>
      <c r="AW243" s="174" t="s">
        <v>31</v>
      </c>
      <c r="AX243" s="174" t="s">
        <v>74</v>
      </c>
      <c r="AY243" s="177" t="s">
        <v>130</v>
      </c>
    </row>
    <row r="244" s="174" customFormat="true" ht="12.8" hidden="false" customHeight="false" outlineLevel="0" collapsed="false">
      <c r="B244" s="175"/>
      <c r="D244" s="176" t="s">
        <v>140</v>
      </c>
      <c r="E244" s="177"/>
      <c r="F244" s="178" t="s">
        <v>399</v>
      </c>
      <c r="H244" s="179" t="n">
        <v>1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140</v>
      </c>
      <c r="AU244" s="177" t="s">
        <v>138</v>
      </c>
      <c r="AV244" s="174" t="s">
        <v>138</v>
      </c>
      <c r="AW244" s="174" t="s">
        <v>31</v>
      </c>
      <c r="AX244" s="174" t="s">
        <v>74</v>
      </c>
      <c r="AY244" s="177" t="s">
        <v>130</v>
      </c>
    </row>
    <row r="245" s="174" customFormat="true" ht="12.8" hidden="false" customHeight="false" outlineLevel="0" collapsed="false">
      <c r="B245" s="175"/>
      <c r="D245" s="176" t="s">
        <v>140</v>
      </c>
      <c r="E245" s="177"/>
      <c r="F245" s="178" t="s">
        <v>400</v>
      </c>
      <c r="H245" s="179" t="n">
        <v>1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140</v>
      </c>
      <c r="AU245" s="177" t="s">
        <v>138</v>
      </c>
      <c r="AV245" s="174" t="s">
        <v>138</v>
      </c>
      <c r="AW245" s="174" t="s">
        <v>31</v>
      </c>
      <c r="AX245" s="174" t="s">
        <v>74</v>
      </c>
      <c r="AY245" s="177" t="s">
        <v>130</v>
      </c>
    </row>
    <row r="246" s="174" customFormat="true" ht="12.8" hidden="false" customHeight="false" outlineLevel="0" collapsed="false">
      <c r="B246" s="175"/>
      <c r="D246" s="176" t="s">
        <v>140</v>
      </c>
      <c r="E246" s="177"/>
      <c r="F246" s="178" t="s">
        <v>401</v>
      </c>
      <c r="H246" s="179" t="n">
        <v>2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140</v>
      </c>
      <c r="AU246" s="177" t="s">
        <v>138</v>
      </c>
      <c r="AV246" s="174" t="s">
        <v>138</v>
      </c>
      <c r="AW246" s="174" t="s">
        <v>31</v>
      </c>
      <c r="AX246" s="174" t="s">
        <v>74</v>
      </c>
      <c r="AY246" s="177" t="s">
        <v>130</v>
      </c>
    </row>
    <row r="247" s="184" customFormat="true" ht="12.8" hidden="false" customHeight="false" outlineLevel="0" collapsed="false">
      <c r="B247" s="185"/>
      <c r="D247" s="176" t="s">
        <v>140</v>
      </c>
      <c r="E247" s="186"/>
      <c r="F247" s="187" t="s">
        <v>172</v>
      </c>
      <c r="H247" s="188" t="n">
        <v>8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140</v>
      </c>
      <c r="AU247" s="186" t="s">
        <v>138</v>
      </c>
      <c r="AV247" s="184" t="s">
        <v>137</v>
      </c>
      <c r="AW247" s="184" t="s">
        <v>31</v>
      </c>
      <c r="AX247" s="184" t="s">
        <v>79</v>
      </c>
      <c r="AY247" s="186" t="s">
        <v>130</v>
      </c>
    </row>
    <row r="248" s="28" customFormat="true" ht="24.15" hidden="false" customHeight="true" outlineLevel="0" collapsed="false">
      <c r="A248" s="23"/>
      <c r="B248" s="160"/>
      <c r="C248" s="161" t="s">
        <v>402</v>
      </c>
      <c r="D248" s="161" t="s">
        <v>133</v>
      </c>
      <c r="E248" s="162" t="s">
        <v>403</v>
      </c>
      <c r="F248" s="163" t="s">
        <v>404</v>
      </c>
      <c r="G248" s="164" t="s">
        <v>246</v>
      </c>
      <c r="H248" s="165" t="n">
        <v>4</v>
      </c>
      <c r="I248" s="166"/>
      <c r="J248" s="167" t="n">
        <f aca="false">ROUND(I248*H248,2)</f>
        <v>0</v>
      </c>
      <c r="K248" s="163" t="s">
        <v>144</v>
      </c>
      <c r="L248" s="24"/>
      <c r="M248" s="168"/>
      <c r="N248" s="169" t="s">
        <v>40</v>
      </c>
      <c r="O248" s="61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0.00123</v>
      </c>
      <c r="T248" s="171" t="n">
        <f aca="false">S248*H248</f>
        <v>0.00492</v>
      </c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R248" s="172" t="s">
        <v>214</v>
      </c>
      <c r="AT248" s="172" t="s">
        <v>133</v>
      </c>
      <c r="AU248" s="172" t="s">
        <v>138</v>
      </c>
      <c r="AY248" s="4" t="s">
        <v>130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4" t="s">
        <v>138</v>
      </c>
      <c r="BK248" s="173" t="n">
        <f aca="false">ROUND(I248*H248,2)</f>
        <v>0</v>
      </c>
      <c r="BL248" s="4" t="s">
        <v>214</v>
      </c>
      <c r="BM248" s="172" t="s">
        <v>405</v>
      </c>
    </row>
    <row r="249" s="28" customFormat="true" ht="21.75" hidden="false" customHeight="true" outlineLevel="0" collapsed="false">
      <c r="A249" s="23"/>
      <c r="B249" s="160"/>
      <c r="C249" s="161" t="s">
        <v>406</v>
      </c>
      <c r="D249" s="161" t="s">
        <v>133</v>
      </c>
      <c r="E249" s="162" t="s">
        <v>407</v>
      </c>
      <c r="F249" s="163" t="s">
        <v>408</v>
      </c>
      <c r="G249" s="164" t="s">
        <v>246</v>
      </c>
      <c r="H249" s="165" t="n">
        <v>2</v>
      </c>
      <c r="I249" s="166"/>
      <c r="J249" s="167" t="n">
        <f aca="false">ROUND(I249*H249,2)</f>
        <v>0</v>
      </c>
      <c r="K249" s="163" t="s">
        <v>144</v>
      </c>
      <c r="L249" s="24"/>
      <c r="M249" s="168"/>
      <c r="N249" s="169" t="s">
        <v>40</v>
      </c>
      <c r="O249" s="61"/>
      <c r="P249" s="170" t="n">
        <f aca="false">O249*H249</f>
        <v>0</v>
      </c>
      <c r="Q249" s="170" t="n">
        <v>0.0005</v>
      </c>
      <c r="R249" s="170" t="n">
        <f aca="false">Q249*H249</f>
        <v>0.001</v>
      </c>
      <c r="S249" s="170" t="n">
        <v>0</v>
      </c>
      <c r="T249" s="171" t="n">
        <f aca="false">S249*H249</f>
        <v>0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172" t="s">
        <v>214</v>
      </c>
      <c r="AT249" s="172" t="s">
        <v>133</v>
      </c>
      <c r="AU249" s="172" t="s">
        <v>138</v>
      </c>
      <c r="AY249" s="4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4" t="s">
        <v>138</v>
      </c>
      <c r="BK249" s="173" t="n">
        <f aca="false">ROUND(I249*H249,2)</f>
        <v>0</v>
      </c>
      <c r="BL249" s="4" t="s">
        <v>214</v>
      </c>
      <c r="BM249" s="172" t="s">
        <v>409</v>
      </c>
    </row>
    <row r="250" s="28" customFormat="true" ht="24.15" hidden="false" customHeight="true" outlineLevel="0" collapsed="false">
      <c r="A250" s="23"/>
      <c r="B250" s="160"/>
      <c r="C250" s="161" t="s">
        <v>410</v>
      </c>
      <c r="D250" s="161" t="s">
        <v>133</v>
      </c>
      <c r="E250" s="162" t="s">
        <v>411</v>
      </c>
      <c r="F250" s="163" t="s">
        <v>412</v>
      </c>
      <c r="G250" s="164" t="s">
        <v>246</v>
      </c>
      <c r="H250" s="165" t="n">
        <v>2</v>
      </c>
      <c r="I250" s="166"/>
      <c r="J250" s="167" t="n">
        <f aca="false">ROUND(I250*H250,2)</f>
        <v>0</v>
      </c>
      <c r="K250" s="163" t="s">
        <v>144</v>
      </c>
      <c r="L250" s="24"/>
      <c r="M250" s="168"/>
      <c r="N250" s="169" t="s">
        <v>40</v>
      </c>
      <c r="O250" s="61"/>
      <c r="P250" s="170" t="n">
        <f aca="false">O250*H250</f>
        <v>0</v>
      </c>
      <c r="Q250" s="170" t="n">
        <v>0.00057</v>
      </c>
      <c r="R250" s="170" t="n">
        <f aca="false">Q250*H250</f>
        <v>0.00114</v>
      </c>
      <c r="S250" s="170" t="n">
        <v>0</v>
      </c>
      <c r="T250" s="171" t="n">
        <f aca="false">S250*H250</f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72" t="s">
        <v>214</v>
      </c>
      <c r="AT250" s="172" t="s">
        <v>133</v>
      </c>
      <c r="AU250" s="172" t="s">
        <v>138</v>
      </c>
      <c r="AY250" s="4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4" t="s">
        <v>138</v>
      </c>
      <c r="BK250" s="173" t="n">
        <f aca="false">ROUND(I250*H250,2)</f>
        <v>0</v>
      </c>
      <c r="BL250" s="4" t="s">
        <v>214</v>
      </c>
      <c r="BM250" s="172" t="s">
        <v>413</v>
      </c>
    </row>
    <row r="251" s="28" customFormat="true" ht="21.75" hidden="false" customHeight="true" outlineLevel="0" collapsed="false">
      <c r="A251" s="23"/>
      <c r="B251" s="160"/>
      <c r="C251" s="161" t="s">
        <v>414</v>
      </c>
      <c r="D251" s="161" t="s">
        <v>133</v>
      </c>
      <c r="E251" s="162" t="s">
        <v>415</v>
      </c>
      <c r="F251" s="163" t="s">
        <v>416</v>
      </c>
      <c r="G251" s="164" t="s">
        <v>149</v>
      </c>
      <c r="H251" s="165" t="n">
        <v>18</v>
      </c>
      <c r="I251" s="166"/>
      <c r="J251" s="167" t="n">
        <f aca="false">ROUND(I251*H251,2)</f>
        <v>0</v>
      </c>
      <c r="K251" s="163" t="s">
        <v>144</v>
      </c>
      <c r="L251" s="24"/>
      <c r="M251" s="168"/>
      <c r="N251" s="169" t="s">
        <v>40</v>
      </c>
      <c r="O251" s="61"/>
      <c r="P251" s="170" t="n">
        <f aca="false">O251*H251</f>
        <v>0</v>
      </c>
      <c r="Q251" s="170" t="n">
        <v>1E-005</v>
      </c>
      <c r="R251" s="170" t="n">
        <f aca="false">Q251*H251</f>
        <v>0.00018</v>
      </c>
      <c r="S251" s="170" t="n">
        <v>0</v>
      </c>
      <c r="T251" s="171" t="n">
        <f aca="false">S251*H251</f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172" t="s">
        <v>214</v>
      </c>
      <c r="AT251" s="172" t="s">
        <v>133</v>
      </c>
      <c r="AU251" s="172" t="s">
        <v>138</v>
      </c>
      <c r="AY251" s="4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4" t="s">
        <v>138</v>
      </c>
      <c r="BK251" s="173" t="n">
        <f aca="false">ROUND(I251*H251,2)</f>
        <v>0</v>
      </c>
      <c r="BL251" s="4" t="s">
        <v>214</v>
      </c>
      <c r="BM251" s="172" t="s">
        <v>417</v>
      </c>
    </row>
    <row r="252" s="28" customFormat="true" ht="24.15" hidden="false" customHeight="true" outlineLevel="0" collapsed="false">
      <c r="A252" s="23"/>
      <c r="B252" s="160"/>
      <c r="C252" s="161" t="s">
        <v>418</v>
      </c>
      <c r="D252" s="161" t="s">
        <v>133</v>
      </c>
      <c r="E252" s="162" t="s">
        <v>419</v>
      </c>
      <c r="F252" s="163" t="s">
        <v>420</v>
      </c>
      <c r="G252" s="164" t="s">
        <v>149</v>
      </c>
      <c r="H252" s="165" t="n">
        <v>18</v>
      </c>
      <c r="I252" s="166"/>
      <c r="J252" s="167" t="n">
        <f aca="false">ROUND(I252*H252,2)</f>
        <v>0</v>
      </c>
      <c r="K252" s="163" t="s">
        <v>144</v>
      </c>
      <c r="L252" s="24"/>
      <c r="M252" s="168"/>
      <c r="N252" s="169" t="s">
        <v>40</v>
      </c>
      <c r="O252" s="61"/>
      <c r="P252" s="170" t="n">
        <f aca="false">O252*H252</f>
        <v>0</v>
      </c>
      <c r="Q252" s="170" t="n">
        <v>2E-005</v>
      </c>
      <c r="R252" s="170" t="n">
        <f aca="false">Q252*H252</f>
        <v>0.00036</v>
      </c>
      <c r="S252" s="170" t="n">
        <v>0</v>
      </c>
      <c r="T252" s="171" t="n">
        <f aca="false">S252*H252</f>
        <v>0</v>
      </c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R252" s="172" t="s">
        <v>214</v>
      </c>
      <c r="AT252" s="172" t="s">
        <v>133</v>
      </c>
      <c r="AU252" s="172" t="s">
        <v>138</v>
      </c>
      <c r="AY252" s="4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4" t="s">
        <v>138</v>
      </c>
      <c r="BK252" s="173" t="n">
        <f aca="false">ROUND(I252*H252,2)</f>
        <v>0</v>
      </c>
      <c r="BL252" s="4" t="s">
        <v>214</v>
      </c>
      <c r="BM252" s="172" t="s">
        <v>421</v>
      </c>
    </row>
    <row r="253" s="28" customFormat="true" ht="33" hidden="false" customHeight="true" outlineLevel="0" collapsed="false">
      <c r="A253" s="23"/>
      <c r="B253" s="160"/>
      <c r="C253" s="161" t="s">
        <v>422</v>
      </c>
      <c r="D253" s="161" t="s">
        <v>133</v>
      </c>
      <c r="E253" s="162" t="s">
        <v>423</v>
      </c>
      <c r="F253" s="163" t="s">
        <v>424</v>
      </c>
      <c r="G253" s="164" t="s">
        <v>357</v>
      </c>
      <c r="H253" s="193"/>
      <c r="I253" s="166"/>
      <c r="J253" s="167" t="n">
        <f aca="false">ROUND(I253*H253,2)</f>
        <v>0</v>
      </c>
      <c r="K253" s="163" t="s">
        <v>144</v>
      </c>
      <c r="L253" s="24"/>
      <c r="M253" s="168"/>
      <c r="N253" s="169" t="s">
        <v>40</v>
      </c>
      <c r="O253" s="61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172" t="s">
        <v>214</v>
      </c>
      <c r="AT253" s="172" t="s">
        <v>133</v>
      </c>
      <c r="AU253" s="172" t="s">
        <v>138</v>
      </c>
      <c r="AY253" s="4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4" t="s">
        <v>138</v>
      </c>
      <c r="BK253" s="173" t="n">
        <f aca="false">ROUND(I253*H253,2)</f>
        <v>0</v>
      </c>
      <c r="BL253" s="4" t="s">
        <v>214</v>
      </c>
      <c r="BM253" s="172" t="s">
        <v>425</v>
      </c>
    </row>
    <row r="254" s="146" customFormat="true" ht="22.8" hidden="false" customHeight="true" outlineLevel="0" collapsed="false">
      <c r="B254" s="147"/>
      <c r="D254" s="148" t="s">
        <v>73</v>
      </c>
      <c r="E254" s="158" t="s">
        <v>426</v>
      </c>
      <c r="F254" s="158" t="s">
        <v>427</v>
      </c>
      <c r="I254" s="150"/>
      <c r="J254" s="159" t="n">
        <f aca="false">BK254</f>
        <v>0</v>
      </c>
      <c r="L254" s="147"/>
      <c r="M254" s="152"/>
      <c r="N254" s="153"/>
      <c r="O254" s="153"/>
      <c r="P254" s="154" t="n">
        <f aca="false">SUM(P255:P258)</f>
        <v>0</v>
      </c>
      <c r="Q254" s="153"/>
      <c r="R254" s="154" t="n">
        <f aca="false">SUM(R255:R258)</f>
        <v>0.0012</v>
      </c>
      <c r="S254" s="153"/>
      <c r="T254" s="155" t="n">
        <f aca="false">SUM(T255:T258)</f>
        <v>0.01292</v>
      </c>
      <c r="AR254" s="148" t="s">
        <v>138</v>
      </c>
      <c r="AT254" s="156" t="s">
        <v>73</v>
      </c>
      <c r="AU254" s="156" t="s">
        <v>79</v>
      </c>
      <c r="AY254" s="148" t="s">
        <v>130</v>
      </c>
      <c r="BK254" s="157" t="n">
        <f aca="false">SUM(BK255:BK258)</f>
        <v>0</v>
      </c>
    </row>
    <row r="255" s="28" customFormat="true" ht="21.75" hidden="false" customHeight="true" outlineLevel="0" collapsed="false">
      <c r="A255" s="23"/>
      <c r="B255" s="160"/>
      <c r="C255" s="161" t="s">
        <v>428</v>
      </c>
      <c r="D255" s="161" t="s">
        <v>133</v>
      </c>
      <c r="E255" s="162" t="s">
        <v>429</v>
      </c>
      <c r="F255" s="163" t="s">
        <v>430</v>
      </c>
      <c r="G255" s="164" t="s">
        <v>149</v>
      </c>
      <c r="H255" s="165" t="n">
        <v>5</v>
      </c>
      <c r="I255" s="166"/>
      <c r="J255" s="167" t="n">
        <f aca="false">ROUND(I255*H255,2)</f>
        <v>0</v>
      </c>
      <c r="K255" s="163" t="s">
        <v>144</v>
      </c>
      <c r="L255" s="24"/>
      <c r="M255" s="168"/>
      <c r="N255" s="169" t="s">
        <v>40</v>
      </c>
      <c r="O255" s="61"/>
      <c r="P255" s="170" t="n">
        <f aca="false">O255*H255</f>
        <v>0</v>
      </c>
      <c r="Q255" s="170" t="n">
        <v>0.00024</v>
      </c>
      <c r="R255" s="170" t="n">
        <f aca="false">Q255*H255</f>
        <v>0.0012</v>
      </c>
      <c r="S255" s="170" t="n">
        <v>0.00254</v>
      </c>
      <c r="T255" s="171" t="n">
        <f aca="false">S255*H255</f>
        <v>0.0127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72" t="s">
        <v>214</v>
      </c>
      <c r="AT255" s="172" t="s">
        <v>133</v>
      </c>
      <c r="AU255" s="172" t="s">
        <v>138</v>
      </c>
      <c r="AY255" s="4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4" t="s">
        <v>138</v>
      </c>
      <c r="BK255" s="173" t="n">
        <f aca="false">ROUND(I255*H255,2)</f>
        <v>0</v>
      </c>
      <c r="BL255" s="4" t="s">
        <v>214</v>
      </c>
      <c r="BM255" s="172" t="s">
        <v>431</v>
      </c>
    </row>
    <row r="256" s="28" customFormat="true" ht="16.5" hidden="false" customHeight="true" outlineLevel="0" collapsed="false">
      <c r="A256" s="23"/>
      <c r="B256" s="160"/>
      <c r="C256" s="161" t="s">
        <v>432</v>
      </c>
      <c r="D256" s="161" t="s">
        <v>133</v>
      </c>
      <c r="E256" s="162" t="s">
        <v>433</v>
      </c>
      <c r="F256" s="163" t="s">
        <v>434</v>
      </c>
      <c r="G256" s="164" t="s">
        <v>246</v>
      </c>
      <c r="H256" s="165" t="n">
        <v>1</v>
      </c>
      <c r="I256" s="166"/>
      <c r="J256" s="167" t="n">
        <f aca="false">ROUND(I256*H256,2)</f>
        <v>0</v>
      </c>
      <c r="K256" s="163" t="s">
        <v>144</v>
      </c>
      <c r="L256" s="24"/>
      <c r="M256" s="168"/>
      <c r="N256" s="169" t="s">
        <v>40</v>
      </c>
      <c r="O256" s="61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0.00022</v>
      </c>
      <c r="T256" s="171" t="n">
        <f aca="false">S256*H256</f>
        <v>0.00022</v>
      </c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R256" s="172" t="s">
        <v>214</v>
      </c>
      <c r="AT256" s="172" t="s">
        <v>133</v>
      </c>
      <c r="AU256" s="172" t="s">
        <v>138</v>
      </c>
      <c r="AY256" s="4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4" t="s">
        <v>138</v>
      </c>
      <c r="BK256" s="173" t="n">
        <f aca="false">ROUND(I256*H256,2)</f>
        <v>0</v>
      </c>
      <c r="BL256" s="4" t="s">
        <v>214</v>
      </c>
      <c r="BM256" s="172" t="s">
        <v>435</v>
      </c>
    </row>
    <row r="257" s="28" customFormat="true" ht="16.5" hidden="false" customHeight="true" outlineLevel="0" collapsed="false">
      <c r="A257" s="23"/>
      <c r="B257" s="160"/>
      <c r="C257" s="161" t="s">
        <v>436</v>
      </c>
      <c r="D257" s="161" t="s">
        <v>133</v>
      </c>
      <c r="E257" s="162" t="s">
        <v>437</v>
      </c>
      <c r="F257" s="163" t="s">
        <v>438</v>
      </c>
      <c r="G257" s="164" t="s">
        <v>246</v>
      </c>
      <c r="H257" s="165" t="n">
        <v>1</v>
      </c>
      <c r="I257" s="166"/>
      <c r="J257" s="167" t="n">
        <f aca="false">ROUND(I257*H257,2)</f>
        <v>0</v>
      </c>
      <c r="K257" s="163" t="s">
        <v>144</v>
      </c>
      <c r="L257" s="24"/>
      <c r="M257" s="168"/>
      <c r="N257" s="169" t="s">
        <v>40</v>
      </c>
      <c r="O257" s="61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72" t="s">
        <v>214</v>
      </c>
      <c r="AT257" s="172" t="s">
        <v>133</v>
      </c>
      <c r="AU257" s="172" t="s">
        <v>138</v>
      </c>
      <c r="AY257" s="4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4" t="s">
        <v>138</v>
      </c>
      <c r="BK257" s="173" t="n">
        <f aca="false">ROUND(I257*H257,2)</f>
        <v>0</v>
      </c>
      <c r="BL257" s="4" t="s">
        <v>214</v>
      </c>
      <c r="BM257" s="172" t="s">
        <v>439</v>
      </c>
    </row>
    <row r="258" s="28" customFormat="true" ht="33" hidden="false" customHeight="true" outlineLevel="0" collapsed="false">
      <c r="A258" s="23"/>
      <c r="B258" s="160"/>
      <c r="C258" s="161" t="s">
        <v>440</v>
      </c>
      <c r="D258" s="161" t="s">
        <v>133</v>
      </c>
      <c r="E258" s="162" t="s">
        <v>441</v>
      </c>
      <c r="F258" s="163" t="s">
        <v>442</v>
      </c>
      <c r="G258" s="164" t="s">
        <v>357</v>
      </c>
      <c r="H258" s="193"/>
      <c r="I258" s="166"/>
      <c r="J258" s="167" t="n">
        <f aca="false">ROUND(I258*H258,2)</f>
        <v>0</v>
      </c>
      <c r="K258" s="163" t="s">
        <v>144</v>
      </c>
      <c r="L258" s="24"/>
      <c r="M258" s="168"/>
      <c r="N258" s="169" t="s">
        <v>40</v>
      </c>
      <c r="O258" s="61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R258" s="172" t="s">
        <v>214</v>
      </c>
      <c r="AT258" s="172" t="s">
        <v>133</v>
      </c>
      <c r="AU258" s="172" t="s">
        <v>138</v>
      </c>
      <c r="AY258" s="4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4" t="s">
        <v>138</v>
      </c>
      <c r="BK258" s="173" t="n">
        <f aca="false">ROUND(I258*H258,2)</f>
        <v>0</v>
      </c>
      <c r="BL258" s="4" t="s">
        <v>214</v>
      </c>
      <c r="BM258" s="172" t="s">
        <v>443</v>
      </c>
    </row>
    <row r="259" s="146" customFormat="true" ht="22.8" hidden="false" customHeight="true" outlineLevel="0" collapsed="false">
      <c r="B259" s="147"/>
      <c r="D259" s="148" t="s">
        <v>73</v>
      </c>
      <c r="E259" s="158" t="s">
        <v>444</v>
      </c>
      <c r="F259" s="158" t="s">
        <v>445</v>
      </c>
      <c r="I259" s="150"/>
      <c r="J259" s="159" t="n">
        <f aca="false">BK259</f>
        <v>0</v>
      </c>
      <c r="L259" s="147"/>
      <c r="M259" s="152"/>
      <c r="N259" s="153"/>
      <c r="O259" s="153"/>
      <c r="P259" s="154" t="n">
        <f aca="false">SUM(P260:P273)</f>
        <v>0</v>
      </c>
      <c r="Q259" s="153"/>
      <c r="R259" s="154" t="n">
        <f aca="false">SUM(R260:R273)</f>
        <v>0.18625</v>
      </c>
      <c r="S259" s="153"/>
      <c r="T259" s="155" t="n">
        <f aca="false">SUM(T260:T273)</f>
        <v>0.15824</v>
      </c>
      <c r="AR259" s="148" t="s">
        <v>138</v>
      </c>
      <c r="AT259" s="156" t="s">
        <v>73</v>
      </c>
      <c r="AU259" s="156" t="s">
        <v>79</v>
      </c>
      <c r="AY259" s="148" t="s">
        <v>130</v>
      </c>
      <c r="BK259" s="157" t="n">
        <f aca="false">SUM(BK260:BK273)</f>
        <v>0</v>
      </c>
    </row>
    <row r="260" s="28" customFormat="true" ht="24.15" hidden="false" customHeight="true" outlineLevel="0" collapsed="false">
      <c r="A260" s="23"/>
      <c r="B260" s="160"/>
      <c r="C260" s="161" t="s">
        <v>446</v>
      </c>
      <c r="D260" s="161" t="s">
        <v>133</v>
      </c>
      <c r="E260" s="162" t="s">
        <v>447</v>
      </c>
      <c r="F260" s="163" t="s">
        <v>448</v>
      </c>
      <c r="G260" s="164" t="s">
        <v>449</v>
      </c>
      <c r="H260" s="165" t="n">
        <v>1</v>
      </c>
      <c r="I260" s="166"/>
      <c r="J260" s="167" t="n">
        <f aca="false">ROUND(I260*H260,2)</f>
        <v>0</v>
      </c>
      <c r="K260" s="163"/>
      <c r="L260" s="24"/>
      <c r="M260" s="168"/>
      <c r="N260" s="169" t="s">
        <v>40</v>
      </c>
      <c r="O260" s="61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0.067</v>
      </c>
      <c r="T260" s="171" t="n">
        <f aca="false">S260*H260</f>
        <v>0.067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72" t="s">
        <v>214</v>
      </c>
      <c r="AT260" s="172" t="s">
        <v>133</v>
      </c>
      <c r="AU260" s="172" t="s">
        <v>138</v>
      </c>
      <c r="AY260" s="4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4" t="s">
        <v>138</v>
      </c>
      <c r="BK260" s="173" t="n">
        <f aca="false">ROUND(I260*H260,2)</f>
        <v>0</v>
      </c>
      <c r="BL260" s="4" t="s">
        <v>214</v>
      </c>
      <c r="BM260" s="172" t="s">
        <v>450</v>
      </c>
    </row>
    <row r="261" s="28" customFormat="true" ht="16.5" hidden="false" customHeight="true" outlineLevel="0" collapsed="false">
      <c r="A261" s="23"/>
      <c r="B261" s="160"/>
      <c r="C261" s="194" t="s">
        <v>451</v>
      </c>
      <c r="D261" s="194" t="s">
        <v>452</v>
      </c>
      <c r="E261" s="195" t="s">
        <v>453</v>
      </c>
      <c r="F261" s="196" t="s">
        <v>454</v>
      </c>
      <c r="G261" s="197" t="s">
        <v>246</v>
      </c>
      <c r="H261" s="198" t="n">
        <v>1</v>
      </c>
      <c r="I261" s="199"/>
      <c r="J261" s="200" t="n">
        <f aca="false">ROUND(I261*H261,2)</f>
        <v>0</v>
      </c>
      <c r="K261" s="196"/>
      <c r="L261" s="201"/>
      <c r="M261" s="202"/>
      <c r="N261" s="203" t="s">
        <v>40</v>
      </c>
      <c r="O261" s="61"/>
      <c r="P261" s="170" t="n">
        <f aca="false">O261*H261</f>
        <v>0</v>
      </c>
      <c r="Q261" s="170" t="n">
        <v>0.036</v>
      </c>
      <c r="R261" s="170" t="n">
        <f aca="false">Q261*H261</f>
        <v>0.036</v>
      </c>
      <c r="S261" s="170" t="n">
        <v>0</v>
      </c>
      <c r="T261" s="171" t="n">
        <f aca="false">S261*H261</f>
        <v>0</v>
      </c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R261" s="172" t="s">
        <v>294</v>
      </c>
      <c r="AT261" s="172" t="s">
        <v>452</v>
      </c>
      <c r="AU261" s="172" t="s">
        <v>138</v>
      </c>
      <c r="AY261" s="4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4" t="s">
        <v>138</v>
      </c>
      <c r="BK261" s="173" t="n">
        <f aca="false">ROUND(I261*H261,2)</f>
        <v>0</v>
      </c>
      <c r="BL261" s="4" t="s">
        <v>214</v>
      </c>
      <c r="BM261" s="172" t="s">
        <v>455</v>
      </c>
    </row>
    <row r="262" s="28" customFormat="true" ht="16.5" hidden="false" customHeight="true" outlineLevel="0" collapsed="false">
      <c r="A262" s="23"/>
      <c r="B262" s="160"/>
      <c r="C262" s="194" t="s">
        <v>456</v>
      </c>
      <c r="D262" s="194" t="s">
        <v>452</v>
      </c>
      <c r="E262" s="195" t="s">
        <v>457</v>
      </c>
      <c r="F262" s="196" t="s">
        <v>458</v>
      </c>
      <c r="G262" s="197" t="s">
        <v>246</v>
      </c>
      <c r="H262" s="198" t="n">
        <v>1</v>
      </c>
      <c r="I262" s="199"/>
      <c r="J262" s="200" t="n">
        <f aca="false">ROUND(I262*H262,2)</f>
        <v>0</v>
      </c>
      <c r="K262" s="196"/>
      <c r="L262" s="201"/>
      <c r="M262" s="202"/>
      <c r="N262" s="203" t="s">
        <v>40</v>
      </c>
      <c r="O262" s="61"/>
      <c r="P262" s="170" t="n">
        <f aca="false">O262*H262</f>
        <v>0</v>
      </c>
      <c r="Q262" s="170" t="n">
        <v>0.036</v>
      </c>
      <c r="R262" s="170" t="n">
        <f aca="false">Q262*H262</f>
        <v>0.036</v>
      </c>
      <c r="S262" s="170" t="n">
        <v>0</v>
      </c>
      <c r="T262" s="171" t="n">
        <f aca="false">S262*H262</f>
        <v>0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172" t="s">
        <v>294</v>
      </c>
      <c r="AT262" s="172" t="s">
        <v>452</v>
      </c>
      <c r="AU262" s="172" t="s">
        <v>138</v>
      </c>
      <c r="AY262" s="4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4" t="s">
        <v>138</v>
      </c>
      <c r="BK262" s="173" t="n">
        <f aca="false">ROUND(I262*H262,2)</f>
        <v>0</v>
      </c>
      <c r="BL262" s="4" t="s">
        <v>214</v>
      </c>
      <c r="BM262" s="172" t="s">
        <v>459</v>
      </c>
    </row>
    <row r="263" s="28" customFormat="true" ht="16.5" hidden="false" customHeight="true" outlineLevel="0" collapsed="false">
      <c r="A263" s="23"/>
      <c r="B263" s="160"/>
      <c r="C263" s="161" t="s">
        <v>460</v>
      </c>
      <c r="D263" s="161" t="s">
        <v>133</v>
      </c>
      <c r="E263" s="162" t="s">
        <v>461</v>
      </c>
      <c r="F263" s="163" t="s">
        <v>462</v>
      </c>
      <c r="G263" s="164" t="s">
        <v>449</v>
      </c>
      <c r="H263" s="165" t="n">
        <v>1</v>
      </c>
      <c r="I263" s="166"/>
      <c r="J263" s="167" t="n">
        <f aca="false">ROUND(I263*H263,2)</f>
        <v>0</v>
      </c>
      <c r="K263" s="163" t="s">
        <v>144</v>
      </c>
      <c r="L263" s="24"/>
      <c r="M263" s="168"/>
      <c r="N263" s="169" t="s">
        <v>40</v>
      </c>
      <c r="O263" s="61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0.0342</v>
      </c>
      <c r="T263" s="171" t="n">
        <f aca="false">S263*H263</f>
        <v>0.0342</v>
      </c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R263" s="172" t="s">
        <v>214</v>
      </c>
      <c r="AT263" s="172" t="s">
        <v>133</v>
      </c>
      <c r="AU263" s="172" t="s">
        <v>138</v>
      </c>
      <c r="AY263" s="4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4" t="s">
        <v>138</v>
      </c>
      <c r="BK263" s="173" t="n">
        <f aca="false">ROUND(I263*H263,2)</f>
        <v>0</v>
      </c>
      <c r="BL263" s="4" t="s">
        <v>214</v>
      </c>
      <c r="BM263" s="172" t="s">
        <v>463</v>
      </c>
    </row>
    <row r="264" s="28" customFormat="true" ht="24.15" hidden="false" customHeight="true" outlineLevel="0" collapsed="false">
      <c r="A264" s="23"/>
      <c r="B264" s="160"/>
      <c r="C264" s="161" t="s">
        <v>464</v>
      </c>
      <c r="D264" s="161" t="s">
        <v>133</v>
      </c>
      <c r="E264" s="162" t="s">
        <v>465</v>
      </c>
      <c r="F264" s="163" t="s">
        <v>466</v>
      </c>
      <c r="G264" s="164" t="s">
        <v>449</v>
      </c>
      <c r="H264" s="165" t="n">
        <v>1</v>
      </c>
      <c r="I264" s="166"/>
      <c r="J264" s="167" t="n">
        <f aca="false">ROUND(I264*H264,2)</f>
        <v>0</v>
      </c>
      <c r="K264" s="163" t="s">
        <v>144</v>
      </c>
      <c r="L264" s="24"/>
      <c r="M264" s="168"/>
      <c r="N264" s="169" t="s">
        <v>40</v>
      </c>
      <c r="O264" s="61"/>
      <c r="P264" s="170" t="n">
        <f aca="false">O264*H264</f>
        <v>0</v>
      </c>
      <c r="Q264" s="170" t="n">
        <v>0.01747</v>
      </c>
      <c r="R264" s="170" t="n">
        <f aca="false">Q264*H264</f>
        <v>0.01747</v>
      </c>
      <c r="S264" s="170" t="n">
        <v>0</v>
      </c>
      <c r="T264" s="171" t="n">
        <f aca="false">S264*H264</f>
        <v>0</v>
      </c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R264" s="172" t="s">
        <v>214</v>
      </c>
      <c r="AT264" s="172" t="s">
        <v>133</v>
      </c>
      <c r="AU264" s="172" t="s">
        <v>138</v>
      </c>
      <c r="AY264" s="4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4" t="s">
        <v>138</v>
      </c>
      <c r="BK264" s="173" t="n">
        <f aca="false">ROUND(I264*H264,2)</f>
        <v>0</v>
      </c>
      <c r="BL264" s="4" t="s">
        <v>214</v>
      </c>
      <c r="BM264" s="172" t="s">
        <v>467</v>
      </c>
    </row>
    <row r="265" s="28" customFormat="true" ht="16.5" hidden="false" customHeight="true" outlineLevel="0" collapsed="false">
      <c r="A265" s="23"/>
      <c r="B265" s="160"/>
      <c r="C265" s="161" t="s">
        <v>468</v>
      </c>
      <c r="D265" s="161" t="s">
        <v>133</v>
      </c>
      <c r="E265" s="162" t="s">
        <v>469</v>
      </c>
      <c r="F265" s="163" t="s">
        <v>470</v>
      </c>
      <c r="G265" s="164" t="s">
        <v>449</v>
      </c>
      <c r="H265" s="165" t="n">
        <v>1</v>
      </c>
      <c r="I265" s="166"/>
      <c r="J265" s="167" t="n">
        <f aca="false">ROUND(I265*H265,2)</f>
        <v>0</v>
      </c>
      <c r="K265" s="163" t="s">
        <v>144</v>
      </c>
      <c r="L265" s="24"/>
      <c r="M265" s="168"/>
      <c r="N265" s="169" t="s">
        <v>40</v>
      </c>
      <c r="O265" s="61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0.01946</v>
      </c>
      <c r="T265" s="171" t="n">
        <f aca="false">S265*H265</f>
        <v>0.01946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72" t="s">
        <v>214</v>
      </c>
      <c r="AT265" s="172" t="s">
        <v>133</v>
      </c>
      <c r="AU265" s="172" t="s">
        <v>138</v>
      </c>
      <c r="AY265" s="4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4" t="s">
        <v>138</v>
      </c>
      <c r="BK265" s="173" t="n">
        <f aca="false">ROUND(I265*H265,2)</f>
        <v>0</v>
      </c>
      <c r="BL265" s="4" t="s">
        <v>214</v>
      </c>
      <c r="BM265" s="172" t="s">
        <v>471</v>
      </c>
    </row>
    <row r="266" s="28" customFormat="true" ht="33" hidden="false" customHeight="true" outlineLevel="0" collapsed="false">
      <c r="A266" s="23"/>
      <c r="B266" s="160"/>
      <c r="C266" s="161" t="s">
        <v>472</v>
      </c>
      <c r="D266" s="161" t="s">
        <v>133</v>
      </c>
      <c r="E266" s="162" t="s">
        <v>473</v>
      </c>
      <c r="F266" s="163" t="s">
        <v>474</v>
      </c>
      <c r="G266" s="164" t="s">
        <v>449</v>
      </c>
      <c r="H266" s="165" t="n">
        <v>1</v>
      </c>
      <c r="I266" s="166"/>
      <c r="J266" s="167" t="n">
        <f aca="false">ROUND(I266*H266,2)</f>
        <v>0</v>
      </c>
      <c r="K266" s="163"/>
      <c r="L266" s="24"/>
      <c r="M266" s="168"/>
      <c r="N266" s="169" t="s">
        <v>40</v>
      </c>
      <c r="O266" s="61"/>
      <c r="P266" s="170" t="n">
        <f aca="false">O266*H266</f>
        <v>0</v>
      </c>
      <c r="Q266" s="170" t="n">
        <v>0.03307</v>
      </c>
      <c r="R266" s="170" t="n">
        <f aca="false">Q266*H266</f>
        <v>0.03307</v>
      </c>
      <c r="S266" s="170" t="n">
        <v>0</v>
      </c>
      <c r="T266" s="171" t="n">
        <f aca="false">S266*H266</f>
        <v>0</v>
      </c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R266" s="172" t="s">
        <v>214</v>
      </c>
      <c r="AT266" s="172" t="s">
        <v>133</v>
      </c>
      <c r="AU266" s="172" t="s">
        <v>138</v>
      </c>
      <c r="AY266" s="4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4" t="s">
        <v>138</v>
      </c>
      <c r="BK266" s="173" t="n">
        <f aca="false">ROUND(I266*H266,2)</f>
        <v>0</v>
      </c>
      <c r="BL266" s="4" t="s">
        <v>214</v>
      </c>
      <c r="BM266" s="172" t="s">
        <v>475</v>
      </c>
    </row>
    <row r="267" s="28" customFormat="true" ht="33" hidden="false" customHeight="true" outlineLevel="0" collapsed="false">
      <c r="A267" s="23"/>
      <c r="B267" s="160"/>
      <c r="C267" s="161" t="s">
        <v>476</v>
      </c>
      <c r="D267" s="161" t="s">
        <v>133</v>
      </c>
      <c r="E267" s="162" t="s">
        <v>477</v>
      </c>
      <c r="F267" s="163" t="s">
        <v>478</v>
      </c>
      <c r="G267" s="164" t="s">
        <v>449</v>
      </c>
      <c r="H267" s="165" t="n">
        <v>1</v>
      </c>
      <c r="I267" s="166"/>
      <c r="J267" s="167" t="n">
        <f aca="false">ROUND(I267*H267,2)</f>
        <v>0</v>
      </c>
      <c r="K267" s="163" t="s">
        <v>144</v>
      </c>
      <c r="L267" s="24"/>
      <c r="M267" s="168"/>
      <c r="N267" s="169" t="s">
        <v>40</v>
      </c>
      <c r="O267" s="61"/>
      <c r="P267" s="170" t="n">
        <f aca="false">O267*H267</f>
        <v>0</v>
      </c>
      <c r="Q267" s="170" t="n">
        <v>0.0377</v>
      </c>
      <c r="R267" s="170" t="n">
        <f aca="false">Q267*H267</f>
        <v>0.0377</v>
      </c>
      <c r="S267" s="170" t="n">
        <v>0</v>
      </c>
      <c r="T267" s="171" t="n">
        <f aca="false">S267*H267</f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72" t="s">
        <v>214</v>
      </c>
      <c r="AT267" s="172" t="s">
        <v>133</v>
      </c>
      <c r="AU267" s="172" t="s">
        <v>138</v>
      </c>
      <c r="AY267" s="4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4" t="s">
        <v>138</v>
      </c>
      <c r="BK267" s="173" t="n">
        <f aca="false">ROUND(I267*H267,2)</f>
        <v>0</v>
      </c>
      <c r="BL267" s="4" t="s">
        <v>214</v>
      </c>
      <c r="BM267" s="172" t="s">
        <v>479</v>
      </c>
    </row>
    <row r="268" s="28" customFormat="true" ht="16.5" hidden="false" customHeight="true" outlineLevel="0" collapsed="false">
      <c r="A268" s="23"/>
      <c r="B268" s="160"/>
      <c r="C268" s="161" t="s">
        <v>480</v>
      </c>
      <c r="D268" s="161" t="s">
        <v>133</v>
      </c>
      <c r="E268" s="162" t="s">
        <v>481</v>
      </c>
      <c r="F268" s="163" t="s">
        <v>482</v>
      </c>
      <c r="G268" s="164" t="s">
        <v>449</v>
      </c>
      <c r="H268" s="165" t="n">
        <v>1</v>
      </c>
      <c r="I268" s="166"/>
      <c r="J268" s="167" t="n">
        <f aca="false">ROUND(I268*H268,2)</f>
        <v>0</v>
      </c>
      <c r="K268" s="163" t="s">
        <v>144</v>
      </c>
      <c r="L268" s="24"/>
      <c r="M268" s="168"/>
      <c r="N268" s="169" t="s">
        <v>40</v>
      </c>
      <c r="O268" s="61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0.0329</v>
      </c>
      <c r="T268" s="171" t="n">
        <f aca="false">S268*H268</f>
        <v>0.0329</v>
      </c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R268" s="172" t="s">
        <v>214</v>
      </c>
      <c r="AT268" s="172" t="s">
        <v>133</v>
      </c>
      <c r="AU268" s="172" t="s">
        <v>138</v>
      </c>
      <c r="AY268" s="4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4" t="s">
        <v>138</v>
      </c>
      <c r="BK268" s="173" t="n">
        <f aca="false">ROUND(I268*H268,2)</f>
        <v>0</v>
      </c>
      <c r="BL268" s="4" t="s">
        <v>214</v>
      </c>
      <c r="BM268" s="172" t="s">
        <v>483</v>
      </c>
    </row>
    <row r="269" s="28" customFormat="true" ht="24.15" hidden="false" customHeight="true" outlineLevel="0" collapsed="false">
      <c r="A269" s="23"/>
      <c r="B269" s="160"/>
      <c r="C269" s="161" t="s">
        <v>484</v>
      </c>
      <c r="D269" s="161" t="s">
        <v>133</v>
      </c>
      <c r="E269" s="162" t="s">
        <v>485</v>
      </c>
      <c r="F269" s="163" t="s">
        <v>486</v>
      </c>
      <c r="G269" s="164" t="s">
        <v>449</v>
      </c>
      <c r="H269" s="165" t="n">
        <v>1</v>
      </c>
      <c r="I269" s="166"/>
      <c r="J269" s="167" t="n">
        <f aca="false">ROUND(I269*H269,2)</f>
        <v>0</v>
      </c>
      <c r="K269" s="163" t="s">
        <v>144</v>
      </c>
      <c r="L269" s="24"/>
      <c r="M269" s="168"/>
      <c r="N269" s="169" t="s">
        <v>40</v>
      </c>
      <c r="O269" s="61"/>
      <c r="P269" s="170" t="n">
        <f aca="false">O269*H269</f>
        <v>0</v>
      </c>
      <c r="Q269" s="170" t="n">
        <v>0.02221</v>
      </c>
      <c r="R269" s="170" t="n">
        <f aca="false">Q269*H269</f>
        <v>0.02221</v>
      </c>
      <c r="S269" s="170" t="n">
        <v>0</v>
      </c>
      <c r="T269" s="171" t="n">
        <f aca="false">S269*H269</f>
        <v>0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R269" s="172" t="s">
        <v>214</v>
      </c>
      <c r="AT269" s="172" t="s">
        <v>133</v>
      </c>
      <c r="AU269" s="172" t="s">
        <v>138</v>
      </c>
      <c r="AY269" s="4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4" t="s">
        <v>138</v>
      </c>
      <c r="BK269" s="173" t="n">
        <f aca="false">ROUND(I269*H269,2)</f>
        <v>0</v>
      </c>
      <c r="BL269" s="4" t="s">
        <v>214</v>
      </c>
      <c r="BM269" s="172" t="s">
        <v>487</v>
      </c>
    </row>
    <row r="270" s="28" customFormat="true" ht="16.5" hidden="false" customHeight="true" outlineLevel="0" collapsed="false">
      <c r="A270" s="23"/>
      <c r="B270" s="160"/>
      <c r="C270" s="161" t="s">
        <v>488</v>
      </c>
      <c r="D270" s="161" t="s">
        <v>133</v>
      </c>
      <c r="E270" s="162" t="s">
        <v>489</v>
      </c>
      <c r="F270" s="163" t="s">
        <v>490</v>
      </c>
      <c r="G270" s="164" t="s">
        <v>449</v>
      </c>
      <c r="H270" s="165" t="n">
        <v>3</v>
      </c>
      <c r="I270" s="166"/>
      <c r="J270" s="167" t="n">
        <f aca="false">ROUND(I270*H270,2)</f>
        <v>0</v>
      </c>
      <c r="K270" s="163" t="s">
        <v>144</v>
      </c>
      <c r="L270" s="24"/>
      <c r="M270" s="168"/>
      <c r="N270" s="169" t="s">
        <v>40</v>
      </c>
      <c r="O270" s="61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0.00156</v>
      </c>
      <c r="T270" s="171" t="n">
        <f aca="false">S270*H270</f>
        <v>0.00468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R270" s="172" t="s">
        <v>214</v>
      </c>
      <c r="AT270" s="172" t="s">
        <v>133</v>
      </c>
      <c r="AU270" s="172" t="s">
        <v>138</v>
      </c>
      <c r="AY270" s="4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4" t="s">
        <v>138</v>
      </c>
      <c r="BK270" s="173" t="n">
        <f aca="false">ROUND(I270*H270,2)</f>
        <v>0</v>
      </c>
      <c r="BL270" s="4" t="s">
        <v>214</v>
      </c>
      <c r="BM270" s="172" t="s">
        <v>491</v>
      </c>
    </row>
    <row r="271" s="28" customFormat="true" ht="16.5" hidden="false" customHeight="true" outlineLevel="0" collapsed="false">
      <c r="A271" s="23"/>
      <c r="B271" s="160"/>
      <c r="C271" s="161" t="s">
        <v>492</v>
      </c>
      <c r="D271" s="161" t="s">
        <v>133</v>
      </c>
      <c r="E271" s="162" t="s">
        <v>493</v>
      </c>
      <c r="F271" s="163" t="s">
        <v>494</v>
      </c>
      <c r="G271" s="164" t="s">
        <v>449</v>
      </c>
      <c r="H271" s="165" t="n">
        <v>1</v>
      </c>
      <c r="I271" s="166"/>
      <c r="J271" s="167" t="n">
        <f aca="false">ROUND(I271*H271,2)</f>
        <v>0</v>
      </c>
      <c r="K271" s="163" t="s">
        <v>144</v>
      </c>
      <c r="L271" s="24"/>
      <c r="M271" s="168"/>
      <c r="N271" s="169" t="s">
        <v>40</v>
      </c>
      <c r="O271" s="61"/>
      <c r="P271" s="170" t="n">
        <f aca="false">O271*H271</f>
        <v>0</v>
      </c>
      <c r="Q271" s="170" t="n">
        <v>0.00184</v>
      </c>
      <c r="R271" s="170" t="n">
        <f aca="false">Q271*H271</f>
        <v>0.00184</v>
      </c>
      <c r="S271" s="170" t="n">
        <v>0</v>
      </c>
      <c r="T271" s="171" t="n">
        <f aca="false">S271*H271</f>
        <v>0</v>
      </c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R271" s="172" t="s">
        <v>214</v>
      </c>
      <c r="AT271" s="172" t="s">
        <v>133</v>
      </c>
      <c r="AU271" s="172" t="s">
        <v>138</v>
      </c>
      <c r="AY271" s="4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4" t="s">
        <v>138</v>
      </c>
      <c r="BK271" s="173" t="n">
        <f aca="false">ROUND(I271*H271,2)</f>
        <v>0</v>
      </c>
      <c r="BL271" s="4" t="s">
        <v>214</v>
      </c>
      <c r="BM271" s="172" t="s">
        <v>495</v>
      </c>
    </row>
    <row r="272" s="28" customFormat="true" ht="24.15" hidden="false" customHeight="true" outlineLevel="0" collapsed="false">
      <c r="A272" s="23"/>
      <c r="B272" s="160"/>
      <c r="C272" s="161" t="s">
        <v>496</v>
      </c>
      <c r="D272" s="161" t="s">
        <v>133</v>
      </c>
      <c r="E272" s="162" t="s">
        <v>497</v>
      </c>
      <c r="F272" s="163" t="s">
        <v>498</v>
      </c>
      <c r="G272" s="164" t="s">
        <v>449</v>
      </c>
      <c r="H272" s="165" t="n">
        <v>1</v>
      </c>
      <c r="I272" s="166"/>
      <c r="J272" s="167" t="n">
        <f aca="false">ROUND(I272*H272,2)</f>
        <v>0</v>
      </c>
      <c r="K272" s="163" t="s">
        <v>144</v>
      </c>
      <c r="L272" s="24"/>
      <c r="M272" s="168"/>
      <c r="N272" s="169" t="s">
        <v>40</v>
      </c>
      <c r="O272" s="61"/>
      <c r="P272" s="170" t="n">
        <f aca="false">O272*H272</f>
        <v>0</v>
      </c>
      <c r="Q272" s="170" t="n">
        <v>0.00196</v>
      </c>
      <c r="R272" s="170" t="n">
        <f aca="false">Q272*H272</f>
        <v>0.00196</v>
      </c>
      <c r="S272" s="170" t="n">
        <v>0</v>
      </c>
      <c r="T272" s="171" t="n">
        <f aca="false">S272*H272</f>
        <v>0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72" t="s">
        <v>214</v>
      </c>
      <c r="AT272" s="172" t="s">
        <v>133</v>
      </c>
      <c r="AU272" s="172" t="s">
        <v>138</v>
      </c>
      <c r="AY272" s="4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4" t="s">
        <v>138</v>
      </c>
      <c r="BK272" s="173" t="n">
        <f aca="false">ROUND(I272*H272,2)</f>
        <v>0</v>
      </c>
      <c r="BL272" s="4" t="s">
        <v>214</v>
      </c>
      <c r="BM272" s="172" t="s">
        <v>499</v>
      </c>
    </row>
    <row r="273" s="28" customFormat="true" ht="33" hidden="false" customHeight="true" outlineLevel="0" collapsed="false">
      <c r="A273" s="23"/>
      <c r="B273" s="160"/>
      <c r="C273" s="161" t="s">
        <v>500</v>
      </c>
      <c r="D273" s="161" t="s">
        <v>133</v>
      </c>
      <c r="E273" s="162" t="s">
        <v>501</v>
      </c>
      <c r="F273" s="163" t="s">
        <v>502</v>
      </c>
      <c r="G273" s="164" t="s">
        <v>357</v>
      </c>
      <c r="H273" s="193"/>
      <c r="I273" s="166"/>
      <c r="J273" s="167" t="n">
        <f aca="false">ROUND(I273*H273,2)</f>
        <v>0</v>
      </c>
      <c r="K273" s="163" t="s">
        <v>144</v>
      </c>
      <c r="L273" s="24"/>
      <c r="M273" s="168"/>
      <c r="N273" s="169" t="s">
        <v>40</v>
      </c>
      <c r="O273" s="61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</v>
      </c>
      <c r="T273" s="171" t="n">
        <f aca="false">S273*H273</f>
        <v>0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72" t="s">
        <v>214</v>
      </c>
      <c r="AT273" s="172" t="s">
        <v>133</v>
      </c>
      <c r="AU273" s="172" t="s">
        <v>138</v>
      </c>
      <c r="AY273" s="4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4" t="s">
        <v>138</v>
      </c>
      <c r="BK273" s="173" t="n">
        <f aca="false">ROUND(I273*H273,2)</f>
        <v>0</v>
      </c>
      <c r="BL273" s="4" t="s">
        <v>214</v>
      </c>
      <c r="BM273" s="172" t="s">
        <v>503</v>
      </c>
    </row>
    <row r="274" s="146" customFormat="true" ht="22.8" hidden="false" customHeight="true" outlineLevel="0" collapsed="false">
      <c r="B274" s="147"/>
      <c r="D274" s="148" t="s">
        <v>73</v>
      </c>
      <c r="E274" s="158" t="s">
        <v>504</v>
      </c>
      <c r="F274" s="158" t="s">
        <v>505</v>
      </c>
      <c r="I274" s="150"/>
      <c r="J274" s="159" t="n">
        <f aca="false">BK274</f>
        <v>0</v>
      </c>
      <c r="L274" s="147"/>
      <c r="M274" s="152"/>
      <c r="N274" s="153"/>
      <c r="O274" s="153"/>
      <c r="P274" s="154" t="n">
        <f aca="false">SUM(P275:P277)</f>
        <v>0</v>
      </c>
      <c r="Q274" s="153"/>
      <c r="R274" s="154" t="n">
        <f aca="false">SUM(R275:R277)</f>
        <v>0.0097</v>
      </c>
      <c r="S274" s="153"/>
      <c r="T274" s="155" t="n">
        <f aca="false">SUM(T275:T277)</f>
        <v>0</v>
      </c>
      <c r="AR274" s="148" t="s">
        <v>138</v>
      </c>
      <c r="AT274" s="156" t="s">
        <v>73</v>
      </c>
      <c r="AU274" s="156" t="s">
        <v>79</v>
      </c>
      <c r="AY274" s="148" t="s">
        <v>130</v>
      </c>
      <c r="BK274" s="157" t="n">
        <f aca="false">SUM(BK275:BK277)</f>
        <v>0</v>
      </c>
    </row>
    <row r="275" s="28" customFormat="true" ht="33" hidden="false" customHeight="true" outlineLevel="0" collapsed="false">
      <c r="A275" s="23"/>
      <c r="B275" s="160"/>
      <c r="C275" s="161" t="s">
        <v>506</v>
      </c>
      <c r="D275" s="161" t="s">
        <v>133</v>
      </c>
      <c r="E275" s="162" t="s">
        <v>507</v>
      </c>
      <c r="F275" s="163" t="s">
        <v>508</v>
      </c>
      <c r="G275" s="164" t="s">
        <v>449</v>
      </c>
      <c r="H275" s="165" t="n">
        <v>1</v>
      </c>
      <c r="I275" s="166"/>
      <c r="J275" s="167" t="n">
        <f aca="false">ROUND(I275*H275,2)</f>
        <v>0</v>
      </c>
      <c r="K275" s="163" t="s">
        <v>144</v>
      </c>
      <c r="L275" s="24"/>
      <c r="M275" s="168"/>
      <c r="N275" s="169" t="s">
        <v>40</v>
      </c>
      <c r="O275" s="61"/>
      <c r="P275" s="170" t="n">
        <f aca="false">O275*H275</f>
        <v>0</v>
      </c>
      <c r="Q275" s="170" t="n">
        <v>0.0092</v>
      </c>
      <c r="R275" s="170" t="n">
        <f aca="false">Q275*H275</f>
        <v>0.0092</v>
      </c>
      <c r="S275" s="170" t="n">
        <v>0</v>
      </c>
      <c r="T275" s="171" t="n">
        <f aca="false">S275*H275</f>
        <v>0</v>
      </c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R275" s="172" t="s">
        <v>214</v>
      </c>
      <c r="AT275" s="172" t="s">
        <v>133</v>
      </c>
      <c r="AU275" s="172" t="s">
        <v>138</v>
      </c>
      <c r="AY275" s="4" t="s">
        <v>130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4" t="s">
        <v>138</v>
      </c>
      <c r="BK275" s="173" t="n">
        <f aca="false">ROUND(I275*H275,2)</f>
        <v>0</v>
      </c>
      <c r="BL275" s="4" t="s">
        <v>214</v>
      </c>
      <c r="BM275" s="172" t="s">
        <v>509</v>
      </c>
    </row>
    <row r="276" s="28" customFormat="true" ht="16.5" hidden="false" customHeight="true" outlineLevel="0" collapsed="false">
      <c r="A276" s="23"/>
      <c r="B276" s="160"/>
      <c r="C276" s="161" t="s">
        <v>510</v>
      </c>
      <c r="D276" s="161" t="s">
        <v>133</v>
      </c>
      <c r="E276" s="162" t="s">
        <v>511</v>
      </c>
      <c r="F276" s="163" t="s">
        <v>512</v>
      </c>
      <c r="G276" s="164" t="s">
        <v>449</v>
      </c>
      <c r="H276" s="165" t="n">
        <v>1</v>
      </c>
      <c r="I276" s="166"/>
      <c r="J276" s="167" t="n">
        <f aca="false">ROUND(I276*H276,2)</f>
        <v>0</v>
      </c>
      <c r="K276" s="163" t="s">
        <v>144</v>
      </c>
      <c r="L276" s="24"/>
      <c r="M276" s="168"/>
      <c r="N276" s="169" t="s">
        <v>40</v>
      </c>
      <c r="O276" s="61"/>
      <c r="P276" s="170" t="n">
        <f aca="false">O276*H276</f>
        <v>0</v>
      </c>
      <c r="Q276" s="170" t="n">
        <v>0.0005</v>
      </c>
      <c r="R276" s="170" t="n">
        <f aca="false">Q276*H276</f>
        <v>0.0005</v>
      </c>
      <c r="S276" s="170" t="n">
        <v>0</v>
      </c>
      <c r="T276" s="171" t="n">
        <f aca="false">S276*H276</f>
        <v>0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R276" s="172" t="s">
        <v>214</v>
      </c>
      <c r="AT276" s="172" t="s">
        <v>133</v>
      </c>
      <c r="AU276" s="172" t="s">
        <v>138</v>
      </c>
      <c r="AY276" s="4" t="s">
        <v>130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4" t="s">
        <v>138</v>
      </c>
      <c r="BK276" s="173" t="n">
        <f aca="false">ROUND(I276*H276,2)</f>
        <v>0</v>
      </c>
      <c r="BL276" s="4" t="s">
        <v>214</v>
      </c>
      <c r="BM276" s="172" t="s">
        <v>513</v>
      </c>
    </row>
    <row r="277" s="28" customFormat="true" ht="33" hidden="false" customHeight="true" outlineLevel="0" collapsed="false">
      <c r="A277" s="23"/>
      <c r="B277" s="160"/>
      <c r="C277" s="161" t="s">
        <v>514</v>
      </c>
      <c r="D277" s="161" t="s">
        <v>133</v>
      </c>
      <c r="E277" s="162" t="s">
        <v>515</v>
      </c>
      <c r="F277" s="163" t="s">
        <v>516</v>
      </c>
      <c r="G277" s="164" t="s">
        <v>357</v>
      </c>
      <c r="H277" s="193"/>
      <c r="I277" s="166"/>
      <c r="J277" s="167" t="n">
        <f aca="false">ROUND(I277*H277,2)</f>
        <v>0</v>
      </c>
      <c r="K277" s="163" t="s">
        <v>144</v>
      </c>
      <c r="L277" s="24"/>
      <c r="M277" s="168"/>
      <c r="N277" s="169" t="s">
        <v>40</v>
      </c>
      <c r="O277" s="61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72" t="s">
        <v>214</v>
      </c>
      <c r="AT277" s="172" t="s">
        <v>133</v>
      </c>
      <c r="AU277" s="172" t="s">
        <v>138</v>
      </c>
      <c r="AY277" s="4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4" t="s">
        <v>138</v>
      </c>
      <c r="BK277" s="173" t="n">
        <f aca="false">ROUND(I277*H277,2)</f>
        <v>0</v>
      </c>
      <c r="BL277" s="4" t="s">
        <v>214</v>
      </c>
      <c r="BM277" s="172" t="s">
        <v>517</v>
      </c>
    </row>
    <row r="278" s="146" customFormat="true" ht="22.8" hidden="false" customHeight="true" outlineLevel="0" collapsed="false">
      <c r="B278" s="147"/>
      <c r="D278" s="148" t="s">
        <v>73</v>
      </c>
      <c r="E278" s="158" t="s">
        <v>518</v>
      </c>
      <c r="F278" s="158" t="s">
        <v>519</v>
      </c>
      <c r="I278" s="150"/>
      <c r="J278" s="159" t="n">
        <f aca="false">BK278</f>
        <v>0</v>
      </c>
      <c r="L278" s="147"/>
      <c r="M278" s="152"/>
      <c r="N278" s="153"/>
      <c r="O278" s="153"/>
      <c r="P278" s="154" t="n">
        <f aca="false">SUM(P279:P280)</f>
        <v>0</v>
      </c>
      <c r="Q278" s="153"/>
      <c r="R278" s="154" t="n">
        <f aca="false">SUM(R279:R280)</f>
        <v>0</v>
      </c>
      <c r="S278" s="153"/>
      <c r="T278" s="155" t="n">
        <f aca="false">SUM(T279:T280)</f>
        <v>0</v>
      </c>
      <c r="AR278" s="148" t="s">
        <v>138</v>
      </c>
      <c r="AT278" s="156" t="s">
        <v>73</v>
      </c>
      <c r="AU278" s="156" t="s">
        <v>79</v>
      </c>
      <c r="AY278" s="148" t="s">
        <v>130</v>
      </c>
      <c r="BK278" s="157" t="n">
        <f aca="false">SUM(BK279:BK280)</f>
        <v>0</v>
      </c>
    </row>
    <row r="279" s="28" customFormat="true" ht="16.5" hidden="false" customHeight="true" outlineLevel="0" collapsed="false">
      <c r="A279" s="23"/>
      <c r="B279" s="160"/>
      <c r="C279" s="161" t="s">
        <v>520</v>
      </c>
      <c r="D279" s="161" t="s">
        <v>133</v>
      </c>
      <c r="E279" s="162" t="s">
        <v>521</v>
      </c>
      <c r="F279" s="163" t="s">
        <v>522</v>
      </c>
      <c r="G279" s="164" t="s">
        <v>246</v>
      </c>
      <c r="H279" s="165" t="n">
        <v>1</v>
      </c>
      <c r="I279" s="166"/>
      <c r="J279" s="167" t="n">
        <f aca="false">ROUND(I279*H279,2)</f>
        <v>0</v>
      </c>
      <c r="K279" s="163"/>
      <c r="L279" s="24"/>
      <c r="M279" s="168"/>
      <c r="N279" s="169" t="s">
        <v>40</v>
      </c>
      <c r="O279" s="61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72" t="s">
        <v>214</v>
      </c>
      <c r="AT279" s="172" t="s">
        <v>133</v>
      </c>
      <c r="AU279" s="172" t="s">
        <v>138</v>
      </c>
      <c r="AY279" s="4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4" t="s">
        <v>138</v>
      </c>
      <c r="BK279" s="173" t="n">
        <f aca="false">ROUND(I279*H279,2)</f>
        <v>0</v>
      </c>
      <c r="BL279" s="4" t="s">
        <v>214</v>
      </c>
      <c r="BM279" s="172" t="s">
        <v>523</v>
      </c>
    </row>
    <row r="280" s="28" customFormat="true" ht="24.15" hidden="false" customHeight="true" outlineLevel="0" collapsed="false">
      <c r="A280" s="23"/>
      <c r="B280" s="160"/>
      <c r="C280" s="161" t="s">
        <v>524</v>
      </c>
      <c r="D280" s="161" t="s">
        <v>133</v>
      </c>
      <c r="E280" s="162" t="s">
        <v>525</v>
      </c>
      <c r="F280" s="163" t="s">
        <v>526</v>
      </c>
      <c r="G280" s="164" t="s">
        <v>357</v>
      </c>
      <c r="H280" s="193"/>
      <c r="I280" s="166"/>
      <c r="J280" s="167" t="n">
        <f aca="false">ROUND(I280*H280,2)</f>
        <v>0</v>
      </c>
      <c r="K280" s="163" t="s">
        <v>144</v>
      </c>
      <c r="L280" s="24"/>
      <c r="M280" s="168"/>
      <c r="N280" s="169" t="s">
        <v>40</v>
      </c>
      <c r="O280" s="61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R280" s="172" t="s">
        <v>214</v>
      </c>
      <c r="AT280" s="172" t="s">
        <v>133</v>
      </c>
      <c r="AU280" s="172" t="s">
        <v>138</v>
      </c>
      <c r="AY280" s="4" t="s">
        <v>130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4" t="s">
        <v>138</v>
      </c>
      <c r="BK280" s="173" t="n">
        <f aca="false">ROUND(I280*H280,2)</f>
        <v>0</v>
      </c>
      <c r="BL280" s="4" t="s">
        <v>214</v>
      </c>
      <c r="BM280" s="172" t="s">
        <v>527</v>
      </c>
    </row>
    <row r="281" s="146" customFormat="true" ht="22.8" hidden="false" customHeight="true" outlineLevel="0" collapsed="false">
      <c r="B281" s="147"/>
      <c r="D281" s="148" t="s">
        <v>73</v>
      </c>
      <c r="E281" s="158" t="s">
        <v>528</v>
      </c>
      <c r="F281" s="158" t="s">
        <v>529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SUM(P282:P284)</f>
        <v>0</v>
      </c>
      <c r="Q281" s="153"/>
      <c r="R281" s="154" t="n">
        <f aca="false">SUM(R282:R284)</f>
        <v>0.00108</v>
      </c>
      <c r="S281" s="153"/>
      <c r="T281" s="155" t="n">
        <f aca="false">SUM(T282:T284)</f>
        <v>0.0027</v>
      </c>
      <c r="AR281" s="148" t="s">
        <v>138</v>
      </c>
      <c r="AT281" s="156" t="s">
        <v>73</v>
      </c>
      <c r="AU281" s="156" t="s">
        <v>79</v>
      </c>
      <c r="AY281" s="148" t="s">
        <v>130</v>
      </c>
      <c r="BK281" s="157" t="n">
        <f aca="false">SUM(BK282:BK284)</f>
        <v>0</v>
      </c>
    </row>
    <row r="282" s="28" customFormat="true" ht="24.15" hidden="false" customHeight="true" outlineLevel="0" collapsed="false">
      <c r="A282" s="23"/>
      <c r="B282" s="160"/>
      <c r="C282" s="161" t="s">
        <v>530</v>
      </c>
      <c r="D282" s="161" t="s">
        <v>133</v>
      </c>
      <c r="E282" s="162" t="s">
        <v>531</v>
      </c>
      <c r="F282" s="163" t="s">
        <v>532</v>
      </c>
      <c r="G282" s="164" t="s">
        <v>246</v>
      </c>
      <c r="H282" s="165" t="n">
        <v>6</v>
      </c>
      <c r="I282" s="166"/>
      <c r="J282" s="167" t="n">
        <f aca="false">ROUND(I282*H282,2)</f>
        <v>0</v>
      </c>
      <c r="K282" s="163" t="s">
        <v>144</v>
      </c>
      <c r="L282" s="24"/>
      <c r="M282" s="168"/>
      <c r="N282" s="169" t="s">
        <v>40</v>
      </c>
      <c r="O282" s="61"/>
      <c r="P282" s="170" t="n">
        <f aca="false">O282*H282</f>
        <v>0</v>
      </c>
      <c r="Q282" s="170" t="n">
        <v>4E-005</v>
      </c>
      <c r="R282" s="170" t="n">
        <f aca="false">Q282*H282</f>
        <v>0.00024</v>
      </c>
      <c r="S282" s="170" t="n">
        <v>0.00045</v>
      </c>
      <c r="T282" s="171" t="n">
        <f aca="false">S282*H282</f>
        <v>0.0027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72" t="s">
        <v>214</v>
      </c>
      <c r="AT282" s="172" t="s">
        <v>133</v>
      </c>
      <c r="AU282" s="172" t="s">
        <v>138</v>
      </c>
      <c r="AY282" s="4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4" t="s">
        <v>138</v>
      </c>
      <c r="BK282" s="173" t="n">
        <f aca="false">ROUND(I282*H282,2)</f>
        <v>0</v>
      </c>
      <c r="BL282" s="4" t="s">
        <v>214</v>
      </c>
      <c r="BM282" s="172" t="s">
        <v>533</v>
      </c>
    </row>
    <row r="283" s="28" customFormat="true" ht="24.15" hidden="false" customHeight="true" outlineLevel="0" collapsed="false">
      <c r="A283" s="23"/>
      <c r="B283" s="160"/>
      <c r="C283" s="161" t="s">
        <v>534</v>
      </c>
      <c r="D283" s="161" t="s">
        <v>133</v>
      </c>
      <c r="E283" s="162" t="s">
        <v>535</v>
      </c>
      <c r="F283" s="163" t="s">
        <v>536</v>
      </c>
      <c r="G283" s="164" t="s">
        <v>246</v>
      </c>
      <c r="H283" s="165" t="n">
        <v>6</v>
      </c>
      <c r="I283" s="166"/>
      <c r="J283" s="167" t="n">
        <f aca="false">ROUND(I283*H283,2)</f>
        <v>0</v>
      </c>
      <c r="K283" s="163" t="s">
        <v>144</v>
      </c>
      <c r="L283" s="24"/>
      <c r="M283" s="168"/>
      <c r="N283" s="169" t="s">
        <v>40</v>
      </c>
      <c r="O283" s="61"/>
      <c r="P283" s="170" t="n">
        <f aca="false">O283*H283</f>
        <v>0</v>
      </c>
      <c r="Q283" s="170" t="n">
        <v>0.00014</v>
      </c>
      <c r="R283" s="170" t="n">
        <f aca="false">Q283*H283</f>
        <v>0.00084</v>
      </c>
      <c r="S283" s="170" t="n">
        <v>0</v>
      </c>
      <c r="T283" s="171" t="n">
        <f aca="false">S283*H283</f>
        <v>0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R283" s="172" t="s">
        <v>214</v>
      </c>
      <c r="AT283" s="172" t="s">
        <v>133</v>
      </c>
      <c r="AU283" s="172" t="s">
        <v>138</v>
      </c>
      <c r="AY283" s="4" t="s">
        <v>130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4" t="s">
        <v>138</v>
      </c>
      <c r="BK283" s="173" t="n">
        <f aca="false">ROUND(I283*H283,2)</f>
        <v>0</v>
      </c>
      <c r="BL283" s="4" t="s">
        <v>214</v>
      </c>
      <c r="BM283" s="172" t="s">
        <v>537</v>
      </c>
    </row>
    <row r="284" s="28" customFormat="true" ht="24.15" hidden="false" customHeight="true" outlineLevel="0" collapsed="false">
      <c r="A284" s="23"/>
      <c r="B284" s="160"/>
      <c r="C284" s="161" t="s">
        <v>538</v>
      </c>
      <c r="D284" s="161" t="s">
        <v>133</v>
      </c>
      <c r="E284" s="162" t="s">
        <v>539</v>
      </c>
      <c r="F284" s="163" t="s">
        <v>540</v>
      </c>
      <c r="G284" s="164" t="s">
        <v>357</v>
      </c>
      <c r="H284" s="193"/>
      <c r="I284" s="166"/>
      <c r="J284" s="167" t="n">
        <f aca="false">ROUND(I284*H284,2)</f>
        <v>0</v>
      </c>
      <c r="K284" s="163" t="s">
        <v>144</v>
      </c>
      <c r="L284" s="24"/>
      <c r="M284" s="168"/>
      <c r="N284" s="169" t="s">
        <v>40</v>
      </c>
      <c r="O284" s="61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R284" s="172" t="s">
        <v>214</v>
      </c>
      <c r="AT284" s="172" t="s">
        <v>133</v>
      </c>
      <c r="AU284" s="172" t="s">
        <v>138</v>
      </c>
      <c r="AY284" s="4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4" t="s">
        <v>138</v>
      </c>
      <c r="BK284" s="173" t="n">
        <f aca="false">ROUND(I284*H284,2)</f>
        <v>0</v>
      </c>
      <c r="BL284" s="4" t="s">
        <v>214</v>
      </c>
      <c r="BM284" s="172" t="s">
        <v>541</v>
      </c>
    </row>
    <row r="285" s="146" customFormat="true" ht="22.8" hidden="false" customHeight="true" outlineLevel="0" collapsed="false">
      <c r="B285" s="147"/>
      <c r="D285" s="148" t="s">
        <v>73</v>
      </c>
      <c r="E285" s="158" t="s">
        <v>542</v>
      </c>
      <c r="F285" s="158" t="s">
        <v>543</v>
      </c>
      <c r="I285" s="150"/>
      <c r="J285" s="159" t="n">
        <f aca="false">BK285</f>
        <v>0</v>
      </c>
      <c r="L285" s="147"/>
      <c r="M285" s="152"/>
      <c r="N285" s="153"/>
      <c r="O285" s="153"/>
      <c r="P285" s="154" t="n">
        <f aca="false">SUM(P286:P294)</f>
        <v>0</v>
      </c>
      <c r="Q285" s="153"/>
      <c r="R285" s="154" t="n">
        <f aca="false">SUM(R286:R294)</f>
        <v>0.00016</v>
      </c>
      <c r="S285" s="153"/>
      <c r="T285" s="155" t="n">
        <f aca="false">SUM(T286:T294)</f>
        <v>0.04986</v>
      </c>
      <c r="AR285" s="148" t="s">
        <v>138</v>
      </c>
      <c r="AT285" s="156" t="s">
        <v>73</v>
      </c>
      <c r="AU285" s="156" t="s">
        <v>79</v>
      </c>
      <c r="AY285" s="148" t="s">
        <v>130</v>
      </c>
      <c r="BK285" s="157" t="n">
        <f aca="false">SUM(BK286:BK294)</f>
        <v>0</v>
      </c>
    </row>
    <row r="286" s="28" customFormat="true" ht="24.15" hidden="false" customHeight="true" outlineLevel="0" collapsed="false">
      <c r="A286" s="23"/>
      <c r="B286" s="160"/>
      <c r="C286" s="161" t="s">
        <v>544</v>
      </c>
      <c r="D286" s="161" t="s">
        <v>133</v>
      </c>
      <c r="E286" s="162" t="s">
        <v>545</v>
      </c>
      <c r="F286" s="163" t="s">
        <v>546</v>
      </c>
      <c r="G286" s="164" t="s">
        <v>246</v>
      </c>
      <c r="H286" s="165" t="n">
        <v>2</v>
      </c>
      <c r="I286" s="166"/>
      <c r="J286" s="167" t="n">
        <f aca="false">ROUND(I286*H286,2)</f>
        <v>0</v>
      </c>
      <c r="K286" s="163" t="s">
        <v>144</v>
      </c>
      <c r="L286" s="24"/>
      <c r="M286" s="168"/>
      <c r="N286" s="169" t="s">
        <v>40</v>
      </c>
      <c r="O286" s="61"/>
      <c r="P286" s="170" t="n">
        <f aca="false">O286*H286</f>
        <v>0</v>
      </c>
      <c r="Q286" s="170" t="n">
        <v>8E-005</v>
      </c>
      <c r="R286" s="170" t="n">
        <f aca="false">Q286*H286</f>
        <v>0.00016</v>
      </c>
      <c r="S286" s="170" t="n">
        <v>0.02493</v>
      </c>
      <c r="T286" s="171" t="n">
        <f aca="false">S286*H286</f>
        <v>0.04986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72" t="s">
        <v>214</v>
      </c>
      <c r="AT286" s="172" t="s">
        <v>133</v>
      </c>
      <c r="AU286" s="172" t="s">
        <v>138</v>
      </c>
      <c r="AY286" s="4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4" t="s">
        <v>138</v>
      </c>
      <c r="BK286" s="173" t="n">
        <f aca="false">ROUND(I286*H286,2)</f>
        <v>0</v>
      </c>
      <c r="BL286" s="4" t="s">
        <v>214</v>
      </c>
      <c r="BM286" s="172" t="s">
        <v>547</v>
      </c>
    </row>
    <row r="287" s="28" customFormat="true" ht="16.5" hidden="false" customHeight="true" outlineLevel="0" collapsed="false">
      <c r="A287" s="23"/>
      <c r="B287" s="160"/>
      <c r="C287" s="161" t="s">
        <v>548</v>
      </c>
      <c r="D287" s="161" t="s">
        <v>133</v>
      </c>
      <c r="E287" s="162" t="s">
        <v>549</v>
      </c>
      <c r="F287" s="163" t="s">
        <v>550</v>
      </c>
      <c r="G287" s="164" t="s">
        <v>246</v>
      </c>
      <c r="H287" s="165" t="n">
        <v>2</v>
      </c>
      <c r="I287" s="166"/>
      <c r="J287" s="167" t="n">
        <f aca="false">ROUND(I287*H287,2)</f>
        <v>0</v>
      </c>
      <c r="K287" s="163" t="s">
        <v>144</v>
      </c>
      <c r="L287" s="24"/>
      <c r="M287" s="168"/>
      <c r="N287" s="169" t="s">
        <v>40</v>
      </c>
      <c r="O287" s="61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R287" s="172" t="s">
        <v>214</v>
      </c>
      <c r="AT287" s="172" t="s">
        <v>133</v>
      </c>
      <c r="AU287" s="172" t="s">
        <v>138</v>
      </c>
      <c r="AY287" s="4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4" t="s">
        <v>138</v>
      </c>
      <c r="BK287" s="173" t="n">
        <f aca="false">ROUND(I287*H287,2)</f>
        <v>0</v>
      </c>
      <c r="BL287" s="4" t="s">
        <v>214</v>
      </c>
      <c r="BM287" s="172" t="s">
        <v>551</v>
      </c>
    </row>
    <row r="288" s="28" customFormat="true" ht="21.75" hidden="false" customHeight="true" outlineLevel="0" collapsed="false">
      <c r="A288" s="23"/>
      <c r="B288" s="160"/>
      <c r="C288" s="161" t="s">
        <v>552</v>
      </c>
      <c r="D288" s="161" t="s">
        <v>133</v>
      </c>
      <c r="E288" s="162" t="s">
        <v>553</v>
      </c>
      <c r="F288" s="163" t="s">
        <v>554</v>
      </c>
      <c r="G288" s="164" t="s">
        <v>136</v>
      </c>
      <c r="H288" s="165" t="n">
        <v>4</v>
      </c>
      <c r="I288" s="166"/>
      <c r="J288" s="167" t="n">
        <f aca="false">ROUND(I288*H288,2)</f>
        <v>0</v>
      </c>
      <c r="K288" s="163" t="s">
        <v>144</v>
      </c>
      <c r="L288" s="24"/>
      <c r="M288" s="168"/>
      <c r="N288" s="169" t="s">
        <v>40</v>
      </c>
      <c r="O288" s="61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</v>
      </c>
      <c r="T288" s="171" t="n">
        <f aca="false">S288*H288</f>
        <v>0</v>
      </c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R288" s="172" t="s">
        <v>214</v>
      </c>
      <c r="AT288" s="172" t="s">
        <v>133</v>
      </c>
      <c r="AU288" s="172" t="s">
        <v>138</v>
      </c>
      <c r="AY288" s="4" t="s">
        <v>130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4" t="s">
        <v>138</v>
      </c>
      <c r="BK288" s="173" t="n">
        <f aca="false">ROUND(I288*H288,2)</f>
        <v>0</v>
      </c>
      <c r="BL288" s="4" t="s">
        <v>214</v>
      </c>
      <c r="BM288" s="172" t="s">
        <v>555</v>
      </c>
    </row>
    <row r="289" s="28" customFormat="true" ht="24.15" hidden="false" customHeight="true" outlineLevel="0" collapsed="false">
      <c r="A289" s="23"/>
      <c r="B289" s="160"/>
      <c r="C289" s="161" t="s">
        <v>556</v>
      </c>
      <c r="D289" s="161" t="s">
        <v>133</v>
      </c>
      <c r="E289" s="162" t="s">
        <v>557</v>
      </c>
      <c r="F289" s="163" t="s">
        <v>558</v>
      </c>
      <c r="G289" s="164" t="s">
        <v>136</v>
      </c>
      <c r="H289" s="165" t="n">
        <v>4</v>
      </c>
      <c r="I289" s="166"/>
      <c r="J289" s="167" t="n">
        <f aca="false">ROUND(I289*H289,2)</f>
        <v>0</v>
      </c>
      <c r="K289" s="163" t="s">
        <v>144</v>
      </c>
      <c r="L289" s="24"/>
      <c r="M289" s="168"/>
      <c r="N289" s="169" t="s">
        <v>40</v>
      </c>
      <c r="O289" s="61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R289" s="172" t="s">
        <v>214</v>
      </c>
      <c r="AT289" s="172" t="s">
        <v>133</v>
      </c>
      <c r="AU289" s="172" t="s">
        <v>138</v>
      </c>
      <c r="AY289" s="4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4" t="s">
        <v>138</v>
      </c>
      <c r="BK289" s="173" t="n">
        <f aca="false">ROUND(I289*H289,2)</f>
        <v>0</v>
      </c>
      <c r="BL289" s="4" t="s">
        <v>214</v>
      </c>
      <c r="BM289" s="172" t="s">
        <v>559</v>
      </c>
    </row>
    <row r="290" s="28" customFormat="true" ht="16.5" hidden="false" customHeight="true" outlineLevel="0" collapsed="false">
      <c r="A290" s="23"/>
      <c r="B290" s="160"/>
      <c r="C290" s="161" t="s">
        <v>560</v>
      </c>
      <c r="D290" s="161" t="s">
        <v>133</v>
      </c>
      <c r="E290" s="162" t="s">
        <v>561</v>
      </c>
      <c r="F290" s="163" t="s">
        <v>562</v>
      </c>
      <c r="G290" s="164" t="s">
        <v>246</v>
      </c>
      <c r="H290" s="165" t="n">
        <v>2</v>
      </c>
      <c r="I290" s="166"/>
      <c r="J290" s="167" t="n">
        <f aca="false">ROUND(I290*H290,2)</f>
        <v>0</v>
      </c>
      <c r="K290" s="163" t="s">
        <v>144</v>
      </c>
      <c r="L290" s="24"/>
      <c r="M290" s="168"/>
      <c r="N290" s="169" t="s">
        <v>40</v>
      </c>
      <c r="O290" s="61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R290" s="172" t="s">
        <v>214</v>
      </c>
      <c r="AT290" s="172" t="s">
        <v>133</v>
      </c>
      <c r="AU290" s="172" t="s">
        <v>138</v>
      </c>
      <c r="AY290" s="4" t="s">
        <v>130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4" t="s">
        <v>138</v>
      </c>
      <c r="BK290" s="173" t="n">
        <f aca="false">ROUND(I290*H290,2)</f>
        <v>0</v>
      </c>
      <c r="BL290" s="4" t="s">
        <v>214</v>
      </c>
      <c r="BM290" s="172" t="s">
        <v>563</v>
      </c>
    </row>
    <row r="291" s="28" customFormat="true" ht="16.5" hidden="false" customHeight="true" outlineLevel="0" collapsed="false">
      <c r="A291" s="23"/>
      <c r="B291" s="160"/>
      <c r="C291" s="161" t="s">
        <v>564</v>
      </c>
      <c r="D291" s="161" t="s">
        <v>133</v>
      </c>
      <c r="E291" s="162" t="s">
        <v>565</v>
      </c>
      <c r="F291" s="163" t="s">
        <v>566</v>
      </c>
      <c r="G291" s="164" t="s">
        <v>136</v>
      </c>
      <c r="H291" s="165" t="n">
        <v>60</v>
      </c>
      <c r="I291" s="166"/>
      <c r="J291" s="167" t="n">
        <f aca="false">ROUND(I291*H291,2)</f>
        <v>0</v>
      </c>
      <c r="K291" s="163" t="s">
        <v>144</v>
      </c>
      <c r="L291" s="24"/>
      <c r="M291" s="168"/>
      <c r="N291" s="169" t="s">
        <v>40</v>
      </c>
      <c r="O291" s="61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72" t="s">
        <v>214</v>
      </c>
      <c r="AT291" s="172" t="s">
        <v>133</v>
      </c>
      <c r="AU291" s="172" t="s">
        <v>138</v>
      </c>
      <c r="AY291" s="4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4" t="s">
        <v>138</v>
      </c>
      <c r="BK291" s="173" t="n">
        <f aca="false">ROUND(I291*H291,2)</f>
        <v>0</v>
      </c>
      <c r="BL291" s="4" t="s">
        <v>214</v>
      </c>
      <c r="BM291" s="172" t="s">
        <v>567</v>
      </c>
    </row>
    <row r="292" s="28" customFormat="true" ht="16.5" hidden="false" customHeight="true" outlineLevel="0" collapsed="false">
      <c r="A292" s="23"/>
      <c r="B292" s="160"/>
      <c r="C292" s="161" t="s">
        <v>568</v>
      </c>
      <c r="D292" s="161" t="s">
        <v>133</v>
      </c>
      <c r="E292" s="162" t="s">
        <v>569</v>
      </c>
      <c r="F292" s="163" t="s">
        <v>570</v>
      </c>
      <c r="G292" s="164" t="s">
        <v>136</v>
      </c>
      <c r="H292" s="165" t="n">
        <v>60</v>
      </c>
      <c r="I292" s="166"/>
      <c r="J292" s="167" t="n">
        <f aca="false">ROUND(I292*H292,2)</f>
        <v>0</v>
      </c>
      <c r="K292" s="163" t="s">
        <v>144</v>
      </c>
      <c r="L292" s="24"/>
      <c r="M292" s="168"/>
      <c r="N292" s="169" t="s">
        <v>40</v>
      </c>
      <c r="O292" s="61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R292" s="172" t="s">
        <v>214</v>
      </c>
      <c r="AT292" s="172" t="s">
        <v>133</v>
      </c>
      <c r="AU292" s="172" t="s">
        <v>138</v>
      </c>
      <c r="AY292" s="4" t="s">
        <v>130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4" t="s">
        <v>138</v>
      </c>
      <c r="BK292" s="173" t="n">
        <f aca="false">ROUND(I292*H292,2)</f>
        <v>0</v>
      </c>
      <c r="BL292" s="4" t="s">
        <v>214</v>
      </c>
      <c r="BM292" s="172" t="s">
        <v>571</v>
      </c>
    </row>
    <row r="293" s="28" customFormat="true" ht="16.5" hidden="false" customHeight="true" outlineLevel="0" collapsed="false">
      <c r="A293" s="23"/>
      <c r="B293" s="160"/>
      <c r="C293" s="161" t="s">
        <v>572</v>
      </c>
      <c r="D293" s="161" t="s">
        <v>133</v>
      </c>
      <c r="E293" s="162" t="s">
        <v>573</v>
      </c>
      <c r="F293" s="163" t="s">
        <v>574</v>
      </c>
      <c r="G293" s="164" t="s">
        <v>154</v>
      </c>
      <c r="H293" s="165" t="n">
        <v>1</v>
      </c>
      <c r="I293" s="166"/>
      <c r="J293" s="167" t="n">
        <f aca="false">ROUND(I293*H293,2)</f>
        <v>0</v>
      </c>
      <c r="K293" s="163"/>
      <c r="L293" s="24"/>
      <c r="M293" s="168"/>
      <c r="N293" s="169" t="s">
        <v>40</v>
      </c>
      <c r="O293" s="61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72" t="s">
        <v>214</v>
      </c>
      <c r="AT293" s="172" t="s">
        <v>133</v>
      </c>
      <c r="AU293" s="172" t="s">
        <v>138</v>
      </c>
      <c r="AY293" s="4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4" t="s">
        <v>138</v>
      </c>
      <c r="BK293" s="173" t="n">
        <f aca="false">ROUND(I293*H293,2)</f>
        <v>0</v>
      </c>
      <c r="BL293" s="4" t="s">
        <v>214</v>
      </c>
      <c r="BM293" s="172" t="s">
        <v>575</v>
      </c>
    </row>
    <row r="294" s="28" customFormat="true" ht="33" hidden="false" customHeight="true" outlineLevel="0" collapsed="false">
      <c r="A294" s="23"/>
      <c r="B294" s="160"/>
      <c r="C294" s="161" t="s">
        <v>576</v>
      </c>
      <c r="D294" s="161" t="s">
        <v>133</v>
      </c>
      <c r="E294" s="162" t="s">
        <v>577</v>
      </c>
      <c r="F294" s="163" t="s">
        <v>578</v>
      </c>
      <c r="G294" s="164" t="s">
        <v>357</v>
      </c>
      <c r="H294" s="193"/>
      <c r="I294" s="166"/>
      <c r="J294" s="167" t="n">
        <f aca="false">ROUND(I294*H294,2)</f>
        <v>0</v>
      </c>
      <c r="K294" s="163" t="s">
        <v>144</v>
      </c>
      <c r="L294" s="24"/>
      <c r="M294" s="168"/>
      <c r="N294" s="169" t="s">
        <v>40</v>
      </c>
      <c r="O294" s="61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72" t="s">
        <v>214</v>
      </c>
      <c r="AT294" s="172" t="s">
        <v>133</v>
      </c>
      <c r="AU294" s="172" t="s">
        <v>138</v>
      </c>
      <c r="AY294" s="4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4" t="s">
        <v>138</v>
      </c>
      <c r="BK294" s="173" t="n">
        <f aca="false">ROUND(I294*H294,2)</f>
        <v>0</v>
      </c>
      <c r="BL294" s="4" t="s">
        <v>214</v>
      </c>
      <c r="BM294" s="172" t="s">
        <v>579</v>
      </c>
    </row>
    <row r="295" s="146" customFormat="true" ht="22.8" hidden="false" customHeight="true" outlineLevel="0" collapsed="false">
      <c r="B295" s="147"/>
      <c r="D295" s="148" t="s">
        <v>73</v>
      </c>
      <c r="E295" s="158" t="s">
        <v>580</v>
      </c>
      <c r="F295" s="158" t="s">
        <v>581</v>
      </c>
      <c r="I295" s="150"/>
      <c r="J295" s="159" t="n">
        <f aca="false">BK295</f>
        <v>0</v>
      </c>
      <c r="L295" s="147"/>
      <c r="M295" s="152"/>
      <c r="N295" s="153"/>
      <c r="O295" s="153"/>
      <c r="P295" s="154" t="n">
        <f aca="false">SUM(P296:P346)</f>
        <v>0</v>
      </c>
      <c r="Q295" s="153"/>
      <c r="R295" s="154" t="n">
        <f aca="false">SUM(R296:R346)</f>
        <v>0.0667485</v>
      </c>
      <c r="S295" s="153"/>
      <c r="T295" s="155" t="n">
        <f aca="false">SUM(T296:T346)</f>
        <v>0.107428</v>
      </c>
      <c r="AR295" s="148" t="s">
        <v>138</v>
      </c>
      <c r="AT295" s="156" t="s">
        <v>73</v>
      </c>
      <c r="AU295" s="156" t="s">
        <v>79</v>
      </c>
      <c r="AY295" s="148" t="s">
        <v>130</v>
      </c>
      <c r="BK295" s="157" t="n">
        <f aca="false">SUM(BK296:BK346)</f>
        <v>0</v>
      </c>
    </row>
    <row r="296" s="28" customFormat="true" ht="24.15" hidden="false" customHeight="true" outlineLevel="0" collapsed="false">
      <c r="A296" s="23"/>
      <c r="B296" s="160"/>
      <c r="C296" s="161" t="s">
        <v>582</v>
      </c>
      <c r="D296" s="161" t="s">
        <v>133</v>
      </c>
      <c r="E296" s="162" t="s">
        <v>583</v>
      </c>
      <c r="F296" s="163" t="s">
        <v>584</v>
      </c>
      <c r="G296" s="164" t="s">
        <v>149</v>
      </c>
      <c r="H296" s="165" t="n">
        <v>7</v>
      </c>
      <c r="I296" s="166"/>
      <c r="J296" s="167" t="n">
        <f aca="false">ROUND(I296*H296,2)</f>
        <v>0</v>
      </c>
      <c r="K296" s="163" t="s">
        <v>144</v>
      </c>
      <c r="L296" s="24"/>
      <c r="M296" s="168"/>
      <c r="N296" s="169" t="s">
        <v>40</v>
      </c>
      <c r="O296" s="61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72" t="s">
        <v>214</v>
      </c>
      <c r="AT296" s="172" t="s">
        <v>133</v>
      </c>
      <c r="AU296" s="172" t="s">
        <v>138</v>
      </c>
      <c r="AY296" s="4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4" t="s">
        <v>138</v>
      </c>
      <c r="BK296" s="173" t="n">
        <f aca="false">ROUND(I296*H296,2)</f>
        <v>0</v>
      </c>
      <c r="BL296" s="4" t="s">
        <v>214</v>
      </c>
      <c r="BM296" s="172" t="s">
        <v>585</v>
      </c>
    </row>
    <row r="297" s="28" customFormat="true" ht="24.15" hidden="false" customHeight="true" outlineLevel="0" collapsed="false">
      <c r="A297" s="23"/>
      <c r="B297" s="160"/>
      <c r="C297" s="194" t="s">
        <v>586</v>
      </c>
      <c r="D297" s="194" t="s">
        <v>452</v>
      </c>
      <c r="E297" s="195" t="s">
        <v>587</v>
      </c>
      <c r="F297" s="196" t="s">
        <v>588</v>
      </c>
      <c r="G297" s="197" t="s">
        <v>149</v>
      </c>
      <c r="H297" s="198" t="n">
        <v>7.25</v>
      </c>
      <c r="I297" s="199"/>
      <c r="J297" s="200" t="n">
        <f aca="false">ROUND(I297*H297,2)</f>
        <v>0</v>
      </c>
      <c r="K297" s="163" t="s">
        <v>144</v>
      </c>
      <c r="L297" s="201"/>
      <c r="M297" s="202"/>
      <c r="N297" s="203" t="s">
        <v>40</v>
      </c>
      <c r="O297" s="61"/>
      <c r="P297" s="170" t="n">
        <f aca="false">O297*H297</f>
        <v>0</v>
      </c>
      <c r="Q297" s="170" t="n">
        <v>0.00019</v>
      </c>
      <c r="R297" s="170" t="n">
        <f aca="false">Q297*H297</f>
        <v>0.0013775</v>
      </c>
      <c r="S297" s="170" t="n">
        <v>0</v>
      </c>
      <c r="T297" s="171" t="n">
        <f aca="false">S297*H297</f>
        <v>0</v>
      </c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R297" s="172" t="s">
        <v>294</v>
      </c>
      <c r="AT297" s="172" t="s">
        <v>452</v>
      </c>
      <c r="AU297" s="172" t="s">
        <v>138</v>
      </c>
      <c r="AY297" s="4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4" t="s">
        <v>138</v>
      </c>
      <c r="BK297" s="173" t="n">
        <f aca="false">ROUND(I297*H297,2)</f>
        <v>0</v>
      </c>
      <c r="BL297" s="4" t="s">
        <v>214</v>
      </c>
      <c r="BM297" s="172" t="s">
        <v>589</v>
      </c>
    </row>
    <row r="298" s="174" customFormat="true" ht="12.8" hidden="false" customHeight="false" outlineLevel="0" collapsed="false">
      <c r="B298" s="175"/>
      <c r="D298" s="176" t="s">
        <v>140</v>
      </c>
      <c r="F298" s="178" t="s">
        <v>590</v>
      </c>
      <c r="H298" s="179" t="n">
        <v>7.25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140</v>
      </c>
      <c r="AU298" s="177" t="s">
        <v>138</v>
      </c>
      <c r="AV298" s="174" t="s">
        <v>138</v>
      </c>
      <c r="AW298" s="174" t="s">
        <v>2</v>
      </c>
      <c r="AX298" s="174" t="s">
        <v>79</v>
      </c>
      <c r="AY298" s="177" t="s">
        <v>130</v>
      </c>
    </row>
    <row r="299" s="28" customFormat="true" ht="24.15" hidden="false" customHeight="true" outlineLevel="0" collapsed="false">
      <c r="A299" s="23"/>
      <c r="B299" s="160"/>
      <c r="C299" s="161" t="s">
        <v>591</v>
      </c>
      <c r="D299" s="161" t="s">
        <v>133</v>
      </c>
      <c r="E299" s="162" t="s">
        <v>592</v>
      </c>
      <c r="F299" s="163" t="s">
        <v>593</v>
      </c>
      <c r="G299" s="164" t="s">
        <v>149</v>
      </c>
      <c r="H299" s="165" t="n">
        <v>5</v>
      </c>
      <c r="I299" s="166"/>
      <c r="J299" s="167" t="n">
        <f aca="false">ROUND(I299*H299,2)</f>
        <v>0</v>
      </c>
      <c r="K299" s="163" t="s">
        <v>144</v>
      </c>
      <c r="L299" s="24"/>
      <c r="M299" s="168"/>
      <c r="N299" s="169" t="s">
        <v>40</v>
      </c>
      <c r="O299" s="61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R299" s="172" t="s">
        <v>214</v>
      </c>
      <c r="AT299" s="172" t="s">
        <v>133</v>
      </c>
      <c r="AU299" s="172" t="s">
        <v>138</v>
      </c>
      <c r="AY299" s="4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4" t="s">
        <v>138</v>
      </c>
      <c r="BK299" s="173" t="n">
        <f aca="false">ROUND(I299*H299,2)</f>
        <v>0</v>
      </c>
      <c r="BL299" s="4" t="s">
        <v>214</v>
      </c>
      <c r="BM299" s="172" t="s">
        <v>594</v>
      </c>
    </row>
    <row r="300" s="28" customFormat="true" ht="24.15" hidden="false" customHeight="true" outlineLevel="0" collapsed="false">
      <c r="A300" s="23"/>
      <c r="B300" s="160"/>
      <c r="C300" s="194" t="s">
        <v>595</v>
      </c>
      <c r="D300" s="194" t="s">
        <v>452</v>
      </c>
      <c r="E300" s="195" t="s">
        <v>596</v>
      </c>
      <c r="F300" s="196" t="s">
        <v>597</v>
      </c>
      <c r="G300" s="197" t="s">
        <v>149</v>
      </c>
      <c r="H300" s="198" t="n">
        <v>5.25</v>
      </c>
      <c r="I300" s="199"/>
      <c r="J300" s="200" t="n">
        <f aca="false">ROUND(I300*H300,2)</f>
        <v>0</v>
      </c>
      <c r="K300" s="163" t="s">
        <v>144</v>
      </c>
      <c r="L300" s="201"/>
      <c r="M300" s="202"/>
      <c r="N300" s="203" t="s">
        <v>40</v>
      </c>
      <c r="O300" s="61"/>
      <c r="P300" s="170" t="n">
        <f aca="false">O300*H300</f>
        <v>0</v>
      </c>
      <c r="Q300" s="170" t="n">
        <v>0.00018</v>
      </c>
      <c r="R300" s="170" t="n">
        <f aca="false">Q300*H300</f>
        <v>0.000945</v>
      </c>
      <c r="S300" s="170" t="n">
        <v>0</v>
      </c>
      <c r="T300" s="171" t="n">
        <f aca="false">S300*H300</f>
        <v>0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R300" s="172" t="s">
        <v>294</v>
      </c>
      <c r="AT300" s="172" t="s">
        <v>452</v>
      </c>
      <c r="AU300" s="172" t="s">
        <v>138</v>
      </c>
      <c r="AY300" s="4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4" t="s">
        <v>138</v>
      </c>
      <c r="BK300" s="173" t="n">
        <f aca="false">ROUND(I300*H300,2)</f>
        <v>0</v>
      </c>
      <c r="BL300" s="4" t="s">
        <v>214</v>
      </c>
      <c r="BM300" s="172" t="s">
        <v>598</v>
      </c>
    </row>
    <row r="301" s="174" customFormat="true" ht="12.8" hidden="false" customHeight="false" outlineLevel="0" collapsed="false">
      <c r="B301" s="175"/>
      <c r="D301" s="176" t="s">
        <v>140</v>
      </c>
      <c r="F301" s="178" t="s">
        <v>599</v>
      </c>
      <c r="H301" s="179" t="n">
        <v>5.25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140</v>
      </c>
      <c r="AU301" s="177" t="s">
        <v>138</v>
      </c>
      <c r="AV301" s="174" t="s">
        <v>138</v>
      </c>
      <c r="AW301" s="174" t="s">
        <v>2</v>
      </c>
      <c r="AX301" s="174" t="s">
        <v>79</v>
      </c>
      <c r="AY301" s="177" t="s">
        <v>130</v>
      </c>
    </row>
    <row r="302" s="28" customFormat="true" ht="24.15" hidden="false" customHeight="true" outlineLevel="0" collapsed="false">
      <c r="A302" s="23"/>
      <c r="B302" s="160"/>
      <c r="C302" s="161" t="s">
        <v>600</v>
      </c>
      <c r="D302" s="161" t="s">
        <v>133</v>
      </c>
      <c r="E302" s="162" t="s">
        <v>601</v>
      </c>
      <c r="F302" s="163" t="s">
        <v>602</v>
      </c>
      <c r="G302" s="164" t="s">
        <v>149</v>
      </c>
      <c r="H302" s="165" t="n">
        <v>10</v>
      </c>
      <c r="I302" s="166"/>
      <c r="J302" s="167" t="n">
        <f aca="false">ROUND(I302*H302,2)</f>
        <v>0</v>
      </c>
      <c r="K302" s="163" t="s">
        <v>144</v>
      </c>
      <c r="L302" s="24"/>
      <c r="M302" s="168"/>
      <c r="N302" s="169" t="s">
        <v>40</v>
      </c>
      <c r="O302" s="61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0.00017</v>
      </c>
      <c r="T302" s="171" t="n">
        <f aca="false">S302*H302</f>
        <v>0.0017</v>
      </c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R302" s="172" t="s">
        <v>214</v>
      </c>
      <c r="AT302" s="172" t="s">
        <v>133</v>
      </c>
      <c r="AU302" s="172" t="s">
        <v>138</v>
      </c>
      <c r="AY302" s="4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4" t="s">
        <v>138</v>
      </c>
      <c r="BK302" s="173" t="n">
        <f aca="false">ROUND(I302*H302,2)</f>
        <v>0</v>
      </c>
      <c r="BL302" s="4" t="s">
        <v>214</v>
      </c>
      <c r="BM302" s="172" t="s">
        <v>603</v>
      </c>
    </row>
    <row r="303" s="28" customFormat="true" ht="16.5" hidden="false" customHeight="true" outlineLevel="0" collapsed="false">
      <c r="A303" s="23"/>
      <c r="B303" s="160"/>
      <c r="C303" s="161" t="s">
        <v>604</v>
      </c>
      <c r="D303" s="161" t="s">
        <v>133</v>
      </c>
      <c r="E303" s="162" t="s">
        <v>605</v>
      </c>
      <c r="F303" s="163" t="s">
        <v>606</v>
      </c>
      <c r="G303" s="164" t="s">
        <v>246</v>
      </c>
      <c r="H303" s="165" t="n">
        <v>36</v>
      </c>
      <c r="I303" s="166"/>
      <c r="J303" s="167" t="n">
        <f aca="false">ROUND(I303*H303,2)</f>
        <v>0</v>
      </c>
      <c r="K303" s="163" t="s">
        <v>144</v>
      </c>
      <c r="L303" s="24"/>
      <c r="M303" s="168"/>
      <c r="N303" s="169" t="s">
        <v>40</v>
      </c>
      <c r="O303" s="61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R303" s="172" t="s">
        <v>214</v>
      </c>
      <c r="AT303" s="172" t="s">
        <v>133</v>
      </c>
      <c r="AU303" s="172" t="s">
        <v>138</v>
      </c>
      <c r="AY303" s="4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4" t="s">
        <v>138</v>
      </c>
      <c r="BK303" s="173" t="n">
        <f aca="false">ROUND(I303*H303,2)</f>
        <v>0</v>
      </c>
      <c r="BL303" s="4" t="s">
        <v>214</v>
      </c>
      <c r="BM303" s="172" t="s">
        <v>607</v>
      </c>
    </row>
    <row r="304" s="28" customFormat="true" ht="21.75" hidden="false" customHeight="true" outlineLevel="0" collapsed="false">
      <c r="A304" s="23"/>
      <c r="B304" s="160"/>
      <c r="C304" s="194" t="s">
        <v>608</v>
      </c>
      <c r="D304" s="194" t="s">
        <v>452</v>
      </c>
      <c r="E304" s="195" t="s">
        <v>609</v>
      </c>
      <c r="F304" s="196" t="s">
        <v>610</v>
      </c>
      <c r="G304" s="197" t="s">
        <v>246</v>
      </c>
      <c r="H304" s="198" t="n">
        <v>18</v>
      </c>
      <c r="I304" s="199"/>
      <c r="J304" s="200" t="n">
        <f aca="false">ROUND(I304*H304,2)</f>
        <v>0</v>
      </c>
      <c r="K304" s="163" t="s">
        <v>144</v>
      </c>
      <c r="L304" s="201"/>
      <c r="M304" s="202"/>
      <c r="N304" s="203" t="s">
        <v>40</v>
      </c>
      <c r="O304" s="61"/>
      <c r="P304" s="170" t="n">
        <f aca="false">O304*H304</f>
        <v>0</v>
      </c>
      <c r="Q304" s="170" t="n">
        <v>4E-005</v>
      </c>
      <c r="R304" s="170" t="n">
        <f aca="false">Q304*H304</f>
        <v>0.00072</v>
      </c>
      <c r="S304" s="170" t="n">
        <v>0</v>
      </c>
      <c r="T304" s="171" t="n">
        <f aca="false">S304*H304</f>
        <v>0</v>
      </c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R304" s="172" t="s">
        <v>294</v>
      </c>
      <c r="AT304" s="172" t="s">
        <v>452</v>
      </c>
      <c r="AU304" s="172" t="s">
        <v>138</v>
      </c>
      <c r="AY304" s="4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4" t="s">
        <v>138</v>
      </c>
      <c r="BK304" s="173" t="n">
        <f aca="false">ROUND(I304*H304,2)</f>
        <v>0</v>
      </c>
      <c r="BL304" s="4" t="s">
        <v>214</v>
      </c>
      <c r="BM304" s="172" t="s">
        <v>611</v>
      </c>
    </row>
    <row r="305" s="28" customFormat="true" ht="24.15" hidden="false" customHeight="true" outlineLevel="0" collapsed="false">
      <c r="A305" s="23"/>
      <c r="B305" s="160"/>
      <c r="C305" s="194" t="s">
        <v>612</v>
      </c>
      <c r="D305" s="194" t="s">
        <v>452</v>
      </c>
      <c r="E305" s="195" t="s">
        <v>613</v>
      </c>
      <c r="F305" s="196" t="s">
        <v>614</v>
      </c>
      <c r="G305" s="197" t="s">
        <v>246</v>
      </c>
      <c r="H305" s="198" t="n">
        <v>15</v>
      </c>
      <c r="I305" s="199"/>
      <c r="J305" s="200" t="n">
        <f aca="false">ROUND(I305*H305,2)</f>
        <v>0</v>
      </c>
      <c r="K305" s="163" t="s">
        <v>144</v>
      </c>
      <c r="L305" s="201"/>
      <c r="M305" s="202"/>
      <c r="N305" s="203" t="s">
        <v>40</v>
      </c>
      <c r="O305" s="61"/>
      <c r="P305" s="170" t="n">
        <f aca="false">O305*H305</f>
        <v>0</v>
      </c>
      <c r="Q305" s="170" t="n">
        <v>3E-005</v>
      </c>
      <c r="R305" s="170" t="n">
        <f aca="false">Q305*H305</f>
        <v>0.00045</v>
      </c>
      <c r="S305" s="170" t="n">
        <v>0</v>
      </c>
      <c r="T305" s="171" t="n">
        <f aca="false">S305*H305</f>
        <v>0</v>
      </c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R305" s="172" t="s">
        <v>294</v>
      </c>
      <c r="AT305" s="172" t="s">
        <v>452</v>
      </c>
      <c r="AU305" s="172" t="s">
        <v>138</v>
      </c>
      <c r="AY305" s="4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4" t="s">
        <v>138</v>
      </c>
      <c r="BK305" s="173" t="n">
        <f aca="false">ROUND(I305*H305,2)</f>
        <v>0</v>
      </c>
      <c r="BL305" s="4" t="s">
        <v>214</v>
      </c>
      <c r="BM305" s="172" t="s">
        <v>615</v>
      </c>
    </row>
    <row r="306" s="28" customFormat="true" ht="24.15" hidden="false" customHeight="true" outlineLevel="0" collapsed="false">
      <c r="A306" s="23"/>
      <c r="B306" s="160"/>
      <c r="C306" s="194" t="s">
        <v>616</v>
      </c>
      <c r="D306" s="194" t="s">
        <v>452</v>
      </c>
      <c r="E306" s="195" t="s">
        <v>617</v>
      </c>
      <c r="F306" s="196" t="s">
        <v>618</v>
      </c>
      <c r="G306" s="197" t="s">
        <v>246</v>
      </c>
      <c r="H306" s="198" t="n">
        <v>3</v>
      </c>
      <c r="I306" s="199"/>
      <c r="J306" s="200" t="n">
        <f aca="false">ROUND(I306*H306,2)</f>
        <v>0</v>
      </c>
      <c r="K306" s="163" t="s">
        <v>144</v>
      </c>
      <c r="L306" s="201"/>
      <c r="M306" s="202"/>
      <c r="N306" s="203" t="s">
        <v>40</v>
      </c>
      <c r="O306" s="61"/>
      <c r="P306" s="170" t="n">
        <f aca="false">O306*H306</f>
        <v>0</v>
      </c>
      <c r="Q306" s="170" t="n">
        <v>0.00019</v>
      </c>
      <c r="R306" s="170" t="n">
        <f aca="false">Q306*H306</f>
        <v>0.00057</v>
      </c>
      <c r="S306" s="170" t="n">
        <v>0</v>
      </c>
      <c r="T306" s="171" t="n">
        <f aca="false">S306*H306</f>
        <v>0</v>
      </c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R306" s="172" t="s">
        <v>294</v>
      </c>
      <c r="AT306" s="172" t="s">
        <v>452</v>
      </c>
      <c r="AU306" s="172" t="s">
        <v>138</v>
      </c>
      <c r="AY306" s="4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4" t="s">
        <v>138</v>
      </c>
      <c r="BK306" s="173" t="n">
        <f aca="false">ROUND(I306*H306,2)</f>
        <v>0</v>
      </c>
      <c r="BL306" s="4" t="s">
        <v>214</v>
      </c>
      <c r="BM306" s="172" t="s">
        <v>619</v>
      </c>
    </row>
    <row r="307" s="28" customFormat="true" ht="24.15" hidden="false" customHeight="true" outlineLevel="0" collapsed="false">
      <c r="A307" s="23"/>
      <c r="B307" s="160"/>
      <c r="C307" s="161" t="s">
        <v>620</v>
      </c>
      <c r="D307" s="161" t="s">
        <v>133</v>
      </c>
      <c r="E307" s="162" t="s">
        <v>621</v>
      </c>
      <c r="F307" s="163" t="s">
        <v>622</v>
      </c>
      <c r="G307" s="164" t="s">
        <v>149</v>
      </c>
      <c r="H307" s="165" t="n">
        <v>340</v>
      </c>
      <c r="I307" s="166"/>
      <c r="J307" s="167" t="n">
        <f aca="false">ROUND(I307*H307,2)</f>
        <v>0</v>
      </c>
      <c r="K307" s="163" t="s">
        <v>144</v>
      </c>
      <c r="L307" s="24"/>
      <c r="M307" s="168"/>
      <c r="N307" s="169" t="s">
        <v>40</v>
      </c>
      <c r="O307" s="61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R307" s="172" t="s">
        <v>214</v>
      </c>
      <c r="AT307" s="172" t="s">
        <v>133</v>
      </c>
      <c r="AU307" s="172" t="s">
        <v>138</v>
      </c>
      <c r="AY307" s="4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4" t="s">
        <v>138</v>
      </c>
      <c r="BK307" s="173" t="n">
        <f aca="false">ROUND(I307*H307,2)</f>
        <v>0</v>
      </c>
      <c r="BL307" s="4" t="s">
        <v>214</v>
      </c>
      <c r="BM307" s="172" t="s">
        <v>623</v>
      </c>
    </row>
    <row r="308" s="174" customFormat="true" ht="12.8" hidden="false" customHeight="false" outlineLevel="0" collapsed="false">
      <c r="B308" s="175"/>
      <c r="D308" s="176" t="s">
        <v>140</v>
      </c>
      <c r="E308" s="177"/>
      <c r="F308" s="178" t="s">
        <v>624</v>
      </c>
      <c r="H308" s="179" t="n">
        <v>340</v>
      </c>
      <c r="I308" s="180"/>
      <c r="L308" s="175"/>
      <c r="M308" s="181"/>
      <c r="N308" s="182"/>
      <c r="O308" s="182"/>
      <c r="P308" s="182"/>
      <c r="Q308" s="182"/>
      <c r="R308" s="182"/>
      <c r="S308" s="182"/>
      <c r="T308" s="183"/>
      <c r="AT308" s="177" t="s">
        <v>140</v>
      </c>
      <c r="AU308" s="177" t="s">
        <v>138</v>
      </c>
      <c r="AV308" s="174" t="s">
        <v>138</v>
      </c>
      <c r="AW308" s="174" t="s">
        <v>31</v>
      </c>
      <c r="AX308" s="174" t="s">
        <v>79</v>
      </c>
      <c r="AY308" s="177" t="s">
        <v>130</v>
      </c>
    </row>
    <row r="309" s="28" customFormat="true" ht="24.15" hidden="false" customHeight="true" outlineLevel="0" collapsed="false">
      <c r="A309" s="23"/>
      <c r="B309" s="160"/>
      <c r="C309" s="194" t="s">
        <v>625</v>
      </c>
      <c r="D309" s="194" t="s">
        <v>452</v>
      </c>
      <c r="E309" s="195" t="s">
        <v>626</v>
      </c>
      <c r="F309" s="196" t="s">
        <v>627</v>
      </c>
      <c r="G309" s="197" t="s">
        <v>149</v>
      </c>
      <c r="H309" s="198" t="n">
        <v>168</v>
      </c>
      <c r="I309" s="199"/>
      <c r="J309" s="200" t="n">
        <f aca="false">ROUND(I309*H309,2)</f>
        <v>0</v>
      </c>
      <c r="K309" s="163" t="s">
        <v>144</v>
      </c>
      <c r="L309" s="201"/>
      <c r="M309" s="202"/>
      <c r="N309" s="203" t="s">
        <v>40</v>
      </c>
      <c r="O309" s="61"/>
      <c r="P309" s="170" t="n">
        <f aca="false">O309*H309</f>
        <v>0</v>
      </c>
      <c r="Q309" s="170" t="n">
        <v>0.00012</v>
      </c>
      <c r="R309" s="170" t="n">
        <f aca="false">Q309*H309</f>
        <v>0.02016</v>
      </c>
      <c r="S309" s="170" t="n">
        <v>0</v>
      </c>
      <c r="T309" s="171" t="n">
        <f aca="false">S309*H309</f>
        <v>0</v>
      </c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R309" s="172" t="s">
        <v>294</v>
      </c>
      <c r="AT309" s="172" t="s">
        <v>452</v>
      </c>
      <c r="AU309" s="172" t="s">
        <v>138</v>
      </c>
      <c r="AY309" s="4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4" t="s">
        <v>138</v>
      </c>
      <c r="BK309" s="173" t="n">
        <f aca="false">ROUND(I309*H309,2)</f>
        <v>0</v>
      </c>
      <c r="BL309" s="4" t="s">
        <v>214</v>
      </c>
      <c r="BM309" s="172" t="s">
        <v>628</v>
      </c>
    </row>
    <row r="310" s="174" customFormat="true" ht="12.8" hidden="false" customHeight="false" outlineLevel="0" collapsed="false">
      <c r="B310" s="175"/>
      <c r="D310" s="176" t="s">
        <v>140</v>
      </c>
      <c r="E310" s="177"/>
      <c r="F310" s="178" t="s">
        <v>629</v>
      </c>
      <c r="H310" s="179" t="n">
        <v>160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140</v>
      </c>
      <c r="AU310" s="177" t="s">
        <v>138</v>
      </c>
      <c r="AV310" s="174" t="s">
        <v>138</v>
      </c>
      <c r="AW310" s="174" t="s">
        <v>31</v>
      </c>
      <c r="AX310" s="174" t="s">
        <v>79</v>
      </c>
      <c r="AY310" s="177" t="s">
        <v>130</v>
      </c>
    </row>
    <row r="311" s="174" customFormat="true" ht="12.8" hidden="false" customHeight="false" outlineLevel="0" collapsed="false">
      <c r="B311" s="175"/>
      <c r="D311" s="176" t="s">
        <v>140</v>
      </c>
      <c r="F311" s="178" t="s">
        <v>630</v>
      </c>
      <c r="H311" s="179" t="n">
        <v>168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140</v>
      </c>
      <c r="AU311" s="177" t="s">
        <v>138</v>
      </c>
      <c r="AV311" s="174" t="s">
        <v>138</v>
      </c>
      <c r="AW311" s="174" t="s">
        <v>2</v>
      </c>
      <c r="AX311" s="174" t="s">
        <v>79</v>
      </c>
      <c r="AY311" s="177" t="s">
        <v>130</v>
      </c>
    </row>
    <row r="312" s="28" customFormat="true" ht="24.15" hidden="false" customHeight="true" outlineLevel="0" collapsed="false">
      <c r="A312" s="23"/>
      <c r="B312" s="160"/>
      <c r="C312" s="194" t="s">
        <v>631</v>
      </c>
      <c r="D312" s="194" t="s">
        <v>452</v>
      </c>
      <c r="E312" s="195" t="s">
        <v>632</v>
      </c>
      <c r="F312" s="196" t="s">
        <v>633</v>
      </c>
      <c r="G312" s="197" t="s">
        <v>149</v>
      </c>
      <c r="H312" s="198" t="n">
        <v>184.8</v>
      </c>
      <c r="I312" s="199"/>
      <c r="J312" s="200" t="n">
        <f aca="false">ROUND(I312*H312,2)</f>
        <v>0</v>
      </c>
      <c r="K312" s="163" t="s">
        <v>144</v>
      </c>
      <c r="L312" s="201"/>
      <c r="M312" s="202"/>
      <c r="N312" s="203" t="s">
        <v>40</v>
      </c>
      <c r="O312" s="61"/>
      <c r="P312" s="170" t="n">
        <f aca="false">O312*H312</f>
        <v>0</v>
      </c>
      <c r="Q312" s="170" t="n">
        <v>0.00017</v>
      </c>
      <c r="R312" s="170" t="n">
        <f aca="false">Q312*H312</f>
        <v>0.031416</v>
      </c>
      <c r="S312" s="170" t="n">
        <v>0</v>
      </c>
      <c r="T312" s="171" t="n">
        <f aca="false">S312*H312</f>
        <v>0</v>
      </c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R312" s="172" t="s">
        <v>294</v>
      </c>
      <c r="AT312" s="172" t="s">
        <v>452</v>
      </c>
      <c r="AU312" s="172" t="s">
        <v>138</v>
      </c>
      <c r="AY312" s="4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4" t="s">
        <v>138</v>
      </c>
      <c r="BK312" s="173" t="n">
        <f aca="false">ROUND(I312*H312,2)</f>
        <v>0</v>
      </c>
      <c r="BL312" s="4" t="s">
        <v>214</v>
      </c>
      <c r="BM312" s="172" t="s">
        <v>634</v>
      </c>
    </row>
    <row r="313" s="174" customFormat="true" ht="12.8" hidden="false" customHeight="false" outlineLevel="0" collapsed="false">
      <c r="B313" s="175"/>
      <c r="D313" s="176" t="s">
        <v>140</v>
      </c>
      <c r="E313" s="177"/>
      <c r="F313" s="178" t="s">
        <v>635</v>
      </c>
      <c r="H313" s="179" t="n">
        <v>176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77" t="s">
        <v>140</v>
      </c>
      <c r="AU313" s="177" t="s">
        <v>138</v>
      </c>
      <c r="AV313" s="174" t="s">
        <v>138</v>
      </c>
      <c r="AW313" s="174" t="s">
        <v>31</v>
      </c>
      <c r="AX313" s="174" t="s">
        <v>79</v>
      </c>
      <c r="AY313" s="177" t="s">
        <v>130</v>
      </c>
    </row>
    <row r="314" s="174" customFormat="true" ht="12.8" hidden="false" customHeight="false" outlineLevel="0" collapsed="false">
      <c r="B314" s="175"/>
      <c r="D314" s="176" t="s">
        <v>140</v>
      </c>
      <c r="F314" s="178" t="s">
        <v>636</v>
      </c>
      <c r="H314" s="179" t="n">
        <v>184.8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140</v>
      </c>
      <c r="AU314" s="177" t="s">
        <v>138</v>
      </c>
      <c r="AV314" s="174" t="s">
        <v>138</v>
      </c>
      <c r="AW314" s="174" t="s">
        <v>2</v>
      </c>
      <c r="AX314" s="174" t="s">
        <v>79</v>
      </c>
      <c r="AY314" s="177" t="s">
        <v>130</v>
      </c>
    </row>
    <row r="315" s="28" customFormat="true" ht="24.15" hidden="false" customHeight="true" outlineLevel="0" collapsed="false">
      <c r="A315" s="23"/>
      <c r="B315" s="160"/>
      <c r="C315" s="194" t="s">
        <v>637</v>
      </c>
      <c r="D315" s="194" t="s">
        <v>452</v>
      </c>
      <c r="E315" s="195" t="s">
        <v>638</v>
      </c>
      <c r="F315" s="196" t="s">
        <v>639</v>
      </c>
      <c r="G315" s="197" t="s">
        <v>149</v>
      </c>
      <c r="H315" s="198" t="n">
        <v>5</v>
      </c>
      <c r="I315" s="199"/>
      <c r="J315" s="200" t="n">
        <f aca="false">ROUND(I315*H315,2)</f>
        <v>0</v>
      </c>
      <c r="K315" s="163" t="s">
        <v>144</v>
      </c>
      <c r="L315" s="201"/>
      <c r="M315" s="202"/>
      <c r="N315" s="203" t="s">
        <v>40</v>
      </c>
      <c r="O315" s="61"/>
      <c r="P315" s="170" t="n">
        <f aca="false">O315*H315</f>
        <v>0</v>
      </c>
      <c r="Q315" s="170" t="n">
        <v>0.00025</v>
      </c>
      <c r="R315" s="170" t="n">
        <f aca="false">Q315*H315</f>
        <v>0.00125</v>
      </c>
      <c r="S315" s="170" t="n">
        <v>0</v>
      </c>
      <c r="T315" s="171" t="n">
        <f aca="false">S315*H315</f>
        <v>0</v>
      </c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R315" s="172" t="s">
        <v>294</v>
      </c>
      <c r="AT315" s="172" t="s">
        <v>452</v>
      </c>
      <c r="AU315" s="172" t="s">
        <v>138</v>
      </c>
      <c r="AY315" s="4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4" t="s">
        <v>138</v>
      </c>
      <c r="BK315" s="173" t="n">
        <f aca="false">ROUND(I315*H315,2)</f>
        <v>0</v>
      </c>
      <c r="BL315" s="4" t="s">
        <v>214</v>
      </c>
      <c r="BM315" s="172" t="s">
        <v>640</v>
      </c>
    </row>
    <row r="316" s="174" customFormat="true" ht="12.8" hidden="false" customHeight="false" outlineLevel="0" collapsed="false">
      <c r="B316" s="175"/>
      <c r="D316" s="176" t="s">
        <v>140</v>
      </c>
      <c r="F316" s="178" t="s">
        <v>641</v>
      </c>
      <c r="H316" s="179" t="n">
        <v>5</v>
      </c>
      <c r="I316" s="180"/>
      <c r="L316" s="175"/>
      <c r="M316" s="181"/>
      <c r="N316" s="182"/>
      <c r="O316" s="182"/>
      <c r="P316" s="182"/>
      <c r="Q316" s="182"/>
      <c r="R316" s="182"/>
      <c r="S316" s="182"/>
      <c r="T316" s="183"/>
      <c r="AT316" s="177" t="s">
        <v>140</v>
      </c>
      <c r="AU316" s="177" t="s">
        <v>138</v>
      </c>
      <c r="AV316" s="174" t="s">
        <v>138</v>
      </c>
      <c r="AW316" s="174" t="s">
        <v>2</v>
      </c>
      <c r="AX316" s="174" t="s">
        <v>79</v>
      </c>
      <c r="AY316" s="177" t="s">
        <v>130</v>
      </c>
    </row>
    <row r="317" s="28" customFormat="true" ht="44.25" hidden="false" customHeight="true" outlineLevel="0" collapsed="false">
      <c r="A317" s="23"/>
      <c r="B317" s="160"/>
      <c r="C317" s="161" t="s">
        <v>642</v>
      </c>
      <c r="D317" s="161" t="s">
        <v>133</v>
      </c>
      <c r="E317" s="162" t="s">
        <v>643</v>
      </c>
      <c r="F317" s="163" t="s">
        <v>644</v>
      </c>
      <c r="G317" s="164" t="s">
        <v>149</v>
      </c>
      <c r="H317" s="165" t="n">
        <v>200</v>
      </c>
      <c r="I317" s="166"/>
      <c r="J317" s="167" t="n">
        <f aca="false">ROUND(I317*H317,2)</f>
        <v>0</v>
      </c>
      <c r="K317" s="163" t="s">
        <v>144</v>
      </c>
      <c r="L317" s="24"/>
      <c r="M317" s="168"/>
      <c r="N317" s="169" t="s">
        <v>40</v>
      </c>
      <c r="O317" s="61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0.00048</v>
      </c>
      <c r="T317" s="171" t="n">
        <f aca="false">S317*H317</f>
        <v>0.096</v>
      </c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R317" s="172" t="s">
        <v>214</v>
      </c>
      <c r="AT317" s="172" t="s">
        <v>133</v>
      </c>
      <c r="AU317" s="172" t="s">
        <v>138</v>
      </c>
      <c r="AY317" s="4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4" t="s">
        <v>138</v>
      </c>
      <c r="BK317" s="173" t="n">
        <f aca="false">ROUND(I317*H317,2)</f>
        <v>0</v>
      </c>
      <c r="BL317" s="4" t="s">
        <v>214</v>
      </c>
      <c r="BM317" s="172" t="s">
        <v>645</v>
      </c>
    </row>
    <row r="318" s="28" customFormat="true" ht="24.15" hidden="false" customHeight="true" outlineLevel="0" collapsed="false">
      <c r="A318" s="23"/>
      <c r="B318" s="160"/>
      <c r="C318" s="161" t="s">
        <v>646</v>
      </c>
      <c r="D318" s="161" t="s">
        <v>133</v>
      </c>
      <c r="E318" s="162" t="s">
        <v>647</v>
      </c>
      <c r="F318" s="163" t="s">
        <v>648</v>
      </c>
      <c r="G318" s="164" t="s">
        <v>246</v>
      </c>
      <c r="H318" s="165" t="n">
        <v>120</v>
      </c>
      <c r="I318" s="166"/>
      <c r="J318" s="167" t="n">
        <f aca="false">ROUND(I318*H318,2)</f>
        <v>0</v>
      </c>
      <c r="K318" s="163" t="s">
        <v>144</v>
      </c>
      <c r="L318" s="24"/>
      <c r="M318" s="168"/>
      <c r="N318" s="169" t="s">
        <v>40</v>
      </c>
      <c r="O318" s="61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R318" s="172" t="s">
        <v>214</v>
      </c>
      <c r="AT318" s="172" t="s">
        <v>133</v>
      </c>
      <c r="AU318" s="172" t="s">
        <v>138</v>
      </c>
      <c r="AY318" s="4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4" t="s">
        <v>138</v>
      </c>
      <c r="BK318" s="173" t="n">
        <f aca="false">ROUND(I318*H318,2)</f>
        <v>0</v>
      </c>
      <c r="BL318" s="4" t="s">
        <v>214</v>
      </c>
      <c r="BM318" s="172" t="s">
        <v>649</v>
      </c>
    </row>
    <row r="319" s="28" customFormat="true" ht="24.15" hidden="false" customHeight="true" outlineLevel="0" collapsed="false">
      <c r="A319" s="23"/>
      <c r="B319" s="160"/>
      <c r="C319" s="161" t="s">
        <v>650</v>
      </c>
      <c r="D319" s="161" t="s">
        <v>133</v>
      </c>
      <c r="E319" s="162" t="s">
        <v>651</v>
      </c>
      <c r="F319" s="163" t="s">
        <v>652</v>
      </c>
      <c r="G319" s="164" t="s">
        <v>246</v>
      </c>
      <c r="H319" s="165" t="n">
        <v>20</v>
      </c>
      <c r="I319" s="166"/>
      <c r="J319" s="167" t="n">
        <f aca="false">ROUND(I319*H319,2)</f>
        <v>0</v>
      </c>
      <c r="K319" s="163" t="s">
        <v>144</v>
      </c>
      <c r="L319" s="24"/>
      <c r="M319" s="168"/>
      <c r="N319" s="169" t="s">
        <v>40</v>
      </c>
      <c r="O319" s="61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R319" s="172" t="s">
        <v>214</v>
      </c>
      <c r="AT319" s="172" t="s">
        <v>133</v>
      </c>
      <c r="AU319" s="172" t="s">
        <v>138</v>
      </c>
      <c r="AY319" s="4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4" t="s">
        <v>138</v>
      </c>
      <c r="BK319" s="173" t="n">
        <f aca="false">ROUND(I319*H319,2)</f>
        <v>0</v>
      </c>
      <c r="BL319" s="4" t="s">
        <v>214</v>
      </c>
      <c r="BM319" s="172" t="s">
        <v>653</v>
      </c>
    </row>
    <row r="320" s="28" customFormat="true" ht="49.05" hidden="false" customHeight="true" outlineLevel="0" collapsed="false">
      <c r="A320" s="23"/>
      <c r="B320" s="160"/>
      <c r="C320" s="161" t="s">
        <v>654</v>
      </c>
      <c r="D320" s="161" t="s">
        <v>133</v>
      </c>
      <c r="E320" s="162" t="s">
        <v>655</v>
      </c>
      <c r="F320" s="163" t="s">
        <v>656</v>
      </c>
      <c r="G320" s="164" t="s">
        <v>154</v>
      </c>
      <c r="H320" s="165" t="n">
        <v>1</v>
      </c>
      <c r="I320" s="166"/>
      <c r="J320" s="167" t="n">
        <f aca="false">ROUND(I320*H320,2)</f>
        <v>0</v>
      </c>
      <c r="K320" s="163"/>
      <c r="L320" s="24"/>
      <c r="M320" s="168"/>
      <c r="N320" s="169" t="s">
        <v>40</v>
      </c>
      <c r="O320" s="61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R320" s="172" t="s">
        <v>214</v>
      </c>
      <c r="AT320" s="172" t="s">
        <v>133</v>
      </c>
      <c r="AU320" s="172" t="s">
        <v>138</v>
      </c>
      <c r="AY320" s="4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4" t="s">
        <v>138</v>
      </c>
      <c r="BK320" s="173" t="n">
        <f aca="false">ROUND(I320*H320,2)</f>
        <v>0</v>
      </c>
      <c r="BL320" s="4" t="s">
        <v>214</v>
      </c>
      <c r="BM320" s="172" t="s">
        <v>657</v>
      </c>
    </row>
    <row r="321" s="174" customFormat="true" ht="12.8" hidden="false" customHeight="false" outlineLevel="0" collapsed="false">
      <c r="B321" s="175"/>
      <c r="D321" s="176" t="s">
        <v>140</v>
      </c>
      <c r="E321" s="177"/>
      <c r="F321" s="178" t="s">
        <v>79</v>
      </c>
      <c r="H321" s="179" t="n">
        <v>1</v>
      </c>
      <c r="I321" s="180"/>
      <c r="L321" s="175"/>
      <c r="M321" s="181"/>
      <c r="N321" s="182"/>
      <c r="O321" s="182"/>
      <c r="P321" s="182"/>
      <c r="Q321" s="182"/>
      <c r="R321" s="182"/>
      <c r="S321" s="182"/>
      <c r="T321" s="183"/>
      <c r="AT321" s="177" t="s">
        <v>140</v>
      </c>
      <c r="AU321" s="177" t="s">
        <v>138</v>
      </c>
      <c r="AV321" s="174" t="s">
        <v>138</v>
      </c>
      <c r="AW321" s="174" t="s">
        <v>31</v>
      </c>
      <c r="AX321" s="174" t="s">
        <v>79</v>
      </c>
      <c r="AY321" s="177" t="s">
        <v>130</v>
      </c>
    </row>
    <row r="322" s="28" customFormat="true" ht="16.5" hidden="false" customHeight="true" outlineLevel="0" collapsed="false">
      <c r="A322" s="23"/>
      <c r="B322" s="160"/>
      <c r="C322" s="161" t="s">
        <v>658</v>
      </c>
      <c r="D322" s="161" t="s">
        <v>133</v>
      </c>
      <c r="E322" s="162" t="s">
        <v>659</v>
      </c>
      <c r="F322" s="163" t="s">
        <v>660</v>
      </c>
      <c r="G322" s="164" t="s">
        <v>154</v>
      </c>
      <c r="H322" s="165" t="n">
        <v>1</v>
      </c>
      <c r="I322" s="166"/>
      <c r="J322" s="167" t="n">
        <f aca="false">ROUND(I322*H322,2)</f>
        <v>0</v>
      </c>
      <c r="K322" s="163"/>
      <c r="L322" s="24"/>
      <c r="M322" s="168"/>
      <c r="N322" s="169" t="s">
        <v>40</v>
      </c>
      <c r="O322" s="61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R322" s="172" t="s">
        <v>214</v>
      </c>
      <c r="AT322" s="172" t="s">
        <v>133</v>
      </c>
      <c r="AU322" s="172" t="s">
        <v>138</v>
      </c>
      <c r="AY322" s="4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4" t="s">
        <v>138</v>
      </c>
      <c r="BK322" s="173" t="n">
        <f aca="false">ROUND(I322*H322,2)</f>
        <v>0</v>
      </c>
      <c r="BL322" s="4" t="s">
        <v>214</v>
      </c>
      <c r="BM322" s="172" t="s">
        <v>661</v>
      </c>
    </row>
    <row r="323" s="28" customFormat="true" ht="24.15" hidden="false" customHeight="true" outlineLevel="0" collapsed="false">
      <c r="A323" s="23"/>
      <c r="B323" s="160"/>
      <c r="C323" s="161" t="s">
        <v>662</v>
      </c>
      <c r="D323" s="161" t="s">
        <v>133</v>
      </c>
      <c r="E323" s="162" t="s">
        <v>663</v>
      </c>
      <c r="F323" s="163" t="s">
        <v>664</v>
      </c>
      <c r="G323" s="164" t="s">
        <v>246</v>
      </c>
      <c r="H323" s="165" t="n">
        <v>7</v>
      </c>
      <c r="I323" s="166"/>
      <c r="J323" s="167" t="n">
        <f aca="false">ROUND(I323*H323,2)</f>
        <v>0</v>
      </c>
      <c r="K323" s="163" t="s">
        <v>144</v>
      </c>
      <c r="L323" s="24"/>
      <c r="M323" s="168"/>
      <c r="N323" s="169" t="s">
        <v>40</v>
      </c>
      <c r="O323" s="61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R323" s="172" t="s">
        <v>214</v>
      </c>
      <c r="AT323" s="172" t="s">
        <v>133</v>
      </c>
      <c r="AU323" s="172" t="s">
        <v>138</v>
      </c>
      <c r="AY323" s="4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4" t="s">
        <v>138</v>
      </c>
      <c r="BK323" s="173" t="n">
        <f aca="false">ROUND(I323*H323,2)</f>
        <v>0</v>
      </c>
      <c r="BL323" s="4" t="s">
        <v>214</v>
      </c>
      <c r="BM323" s="172" t="s">
        <v>665</v>
      </c>
    </row>
    <row r="324" s="28" customFormat="true" ht="24.15" hidden="false" customHeight="true" outlineLevel="0" collapsed="false">
      <c r="A324" s="23"/>
      <c r="B324" s="160"/>
      <c r="C324" s="194" t="s">
        <v>666</v>
      </c>
      <c r="D324" s="194" t="s">
        <v>452</v>
      </c>
      <c r="E324" s="195" t="s">
        <v>667</v>
      </c>
      <c r="F324" s="196" t="s">
        <v>668</v>
      </c>
      <c r="G324" s="197" t="s">
        <v>246</v>
      </c>
      <c r="H324" s="198" t="n">
        <v>7</v>
      </c>
      <c r="I324" s="199"/>
      <c r="J324" s="200" t="n">
        <f aca="false">ROUND(I324*H324,2)</f>
        <v>0</v>
      </c>
      <c r="K324" s="163" t="s">
        <v>144</v>
      </c>
      <c r="L324" s="201"/>
      <c r="M324" s="202"/>
      <c r="N324" s="203" t="s">
        <v>40</v>
      </c>
      <c r="O324" s="61"/>
      <c r="P324" s="170" t="n">
        <f aca="false">O324*H324</f>
        <v>0</v>
      </c>
      <c r="Q324" s="170" t="n">
        <v>8E-005</v>
      </c>
      <c r="R324" s="170" t="n">
        <f aca="false">Q324*H324</f>
        <v>0.00056</v>
      </c>
      <c r="S324" s="170" t="n">
        <v>0</v>
      </c>
      <c r="T324" s="171" t="n">
        <f aca="false">S324*H324</f>
        <v>0</v>
      </c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R324" s="172" t="s">
        <v>294</v>
      </c>
      <c r="AT324" s="172" t="s">
        <v>452</v>
      </c>
      <c r="AU324" s="172" t="s">
        <v>138</v>
      </c>
      <c r="AY324" s="4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4" t="s">
        <v>138</v>
      </c>
      <c r="BK324" s="173" t="n">
        <f aca="false">ROUND(I324*H324,2)</f>
        <v>0</v>
      </c>
      <c r="BL324" s="4" t="s">
        <v>214</v>
      </c>
      <c r="BM324" s="172" t="s">
        <v>669</v>
      </c>
    </row>
    <row r="325" s="28" customFormat="true" ht="24.15" hidden="false" customHeight="true" outlineLevel="0" collapsed="false">
      <c r="A325" s="23"/>
      <c r="B325" s="160"/>
      <c r="C325" s="161" t="s">
        <v>670</v>
      </c>
      <c r="D325" s="161" t="s">
        <v>133</v>
      </c>
      <c r="E325" s="162" t="s">
        <v>671</v>
      </c>
      <c r="F325" s="163" t="s">
        <v>672</v>
      </c>
      <c r="G325" s="164" t="s">
        <v>246</v>
      </c>
      <c r="H325" s="165" t="n">
        <v>6</v>
      </c>
      <c r="I325" s="166"/>
      <c r="J325" s="167" t="n">
        <f aca="false">ROUND(I325*H325,2)</f>
        <v>0</v>
      </c>
      <c r="K325" s="163" t="s">
        <v>144</v>
      </c>
      <c r="L325" s="24"/>
      <c r="M325" s="168"/>
      <c r="N325" s="169" t="s">
        <v>40</v>
      </c>
      <c r="O325" s="61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R325" s="172" t="s">
        <v>214</v>
      </c>
      <c r="AT325" s="172" t="s">
        <v>133</v>
      </c>
      <c r="AU325" s="172" t="s">
        <v>138</v>
      </c>
      <c r="AY325" s="4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4" t="s">
        <v>138</v>
      </c>
      <c r="BK325" s="173" t="n">
        <f aca="false">ROUND(I325*H325,2)</f>
        <v>0</v>
      </c>
      <c r="BL325" s="4" t="s">
        <v>214</v>
      </c>
      <c r="BM325" s="172" t="s">
        <v>673</v>
      </c>
    </row>
    <row r="326" s="28" customFormat="true" ht="16.5" hidden="false" customHeight="true" outlineLevel="0" collapsed="false">
      <c r="A326" s="23"/>
      <c r="B326" s="160"/>
      <c r="C326" s="194" t="s">
        <v>674</v>
      </c>
      <c r="D326" s="194" t="s">
        <v>452</v>
      </c>
      <c r="E326" s="195" t="s">
        <v>675</v>
      </c>
      <c r="F326" s="196" t="s">
        <v>676</v>
      </c>
      <c r="G326" s="197" t="s">
        <v>246</v>
      </c>
      <c r="H326" s="198" t="n">
        <v>6</v>
      </c>
      <c r="I326" s="199"/>
      <c r="J326" s="200" t="n">
        <f aca="false">ROUND(I326*H326,2)</f>
        <v>0</v>
      </c>
      <c r="K326" s="163" t="s">
        <v>144</v>
      </c>
      <c r="L326" s="201"/>
      <c r="M326" s="202"/>
      <c r="N326" s="203" t="s">
        <v>40</v>
      </c>
      <c r="O326" s="61"/>
      <c r="P326" s="170" t="n">
        <f aca="false">O326*H326</f>
        <v>0</v>
      </c>
      <c r="Q326" s="170" t="n">
        <v>0.00012</v>
      </c>
      <c r="R326" s="170" t="n">
        <f aca="false">Q326*H326</f>
        <v>0.00072</v>
      </c>
      <c r="S326" s="170" t="n">
        <v>0</v>
      </c>
      <c r="T326" s="171" t="n">
        <f aca="false">S326*H326</f>
        <v>0</v>
      </c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R326" s="172" t="s">
        <v>294</v>
      </c>
      <c r="AT326" s="172" t="s">
        <v>452</v>
      </c>
      <c r="AU326" s="172" t="s">
        <v>138</v>
      </c>
      <c r="AY326" s="4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4" t="s">
        <v>138</v>
      </c>
      <c r="BK326" s="173" t="n">
        <f aca="false">ROUND(I326*H326,2)</f>
        <v>0</v>
      </c>
      <c r="BL326" s="4" t="s">
        <v>214</v>
      </c>
      <c r="BM326" s="172" t="s">
        <v>677</v>
      </c>
    </row>
    <row r="327" s="28" customFormat="true" ht="24.15" hidden="false" customHeight="true" outlineLevel="0" collapsed="false">
      <c r="A327" s="23"/>
      <c r="B327" s="160"/>
      <c r="C327" s="161" t="s">
        <v>678</v>
      </c>
      <c r="D327" s="161" t="s">
        <v>133</v>
      </c>
      <c r="E327" s="162" t="s">
        <v>679</v>
      </c>
      <c r="F327" s="163" t="s">
        <v>680</v>
      </c>
      <c r="G327" s="164" t="s">
        <v>246</v>
      </c>
      <c r="H327" s="165" t="n">
        <v>1</v>
      </c>
      <c r="I327" s="166"/>
      <c r="J327" s="167" t="n">
        <f aca="false">ROUND(I327*H327,2)</f>
        <v>0</v>
      </c>
      <c r="K327" s="163" t="s">
        <v>144</v>
      </c>
      <c r="L327" s="24"/>
      <c r="M327" s="168"/>
      <c r="N327" s="169" t="s">
        <v>40</v>
      </c>
      <c r="O327" s="61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R327" s="172" t="s">
        <v>214</v>
      </c>
      <c r="AT327" s="172" t="s">
        <v>133</v>
      </c>
      <c r="AU327" s="172" t="s">
        <v>138</v>
      </c>
      <c r="AY327" s="4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4" t="s">
        <v>138</v>
      </c>
      <c r="BK327" s="173" t="n">
        <f aca="false">ROUND(I327*H327,2)</f>
        <v>0</v>
      </c>
      <c r="BL327" s="4" t="s">
        <v>214</v>
      </c>
      <c r="BM327" s="172" t="s">
        <v>681</v>
      </c>
    </row>
    <row r="328" s="28" customFormat="true" ht="37.8" hidden="false" customHeight="true" outlineLevel="0" collapsed="false">
      <c r="A328" s="23"/>
      <c r="B328" s="160"/>
      <c r="C328" s="194" t="s">
        <v>682</v>
      </c>
      <c r="D328" s="194" t="s">
        <v>452</v>
      </c>
      <c r="E328" s="195" t="s">
        <v>683</v>
      </c>
      <c r="F328" s="196" t="s">
        <v>684</v>
      </c>
      <c r="G328" s="197" t="s">
        <v>246</v>
      </c>
      <c r="H328" s="198" t="n">
        <v>1</v>
      </c>
      <c r="I328" s="199"/>
      <c r="J328" s="200" t="n">
        <f aca="false">ROUND(I328*H328,2)</f>
        <v>0</v>
      </c>
      <c r="K328" s="196"/>
      <c r="L328" s="201"/>
      <c r="M328" s="202"/>
      <c r="N328" s="203" t="s">
        <v>40</v>
      </c>
      <c r="O328" s="61"/>
      <c r="P328" s="170" t="n">
        <f aca="false">O328*H328</f>
        <v>0</v>
      </c>
      <c r="Q328" s="170" t="n">
        <v>0.00039</v>
      </c>
      <c r="R328" s="170" t="n">
        <f aca="false">Q328*H328</f>
        <v>0.00039</v>
      </c>
      <c r="S328" s="170" t="n">
        <v>0</v>
      </c>
      <c r="T328" s="171" t="n">
        <f aca="false">S328*H328</f>
        <v>0</v>
      </c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R328" s="172" t="s">
        <v>294</v>
      </c>
      <c r="AT328" s="172" t="s">
        <v>452</v>
      </c>
      <c r="AU328" s="172" t="s">
        <v>138</v>
      </c>
      <c r="AY328" s="4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4" t="s">
        <v>138</v>
      </c>
      <c r="BK328" s="173" t="n">
        <f aca="false">ROUND(I328*H328,2)</f>
        <v>0</v>
      </c>
      <c r="BL328" s="4" t="s">
        <v>214</v>
      </c>
      <c r="BM328" s="172" t="s">
        <v>685</v>
      </c>
    </row>
    <row r="329" s="28" customFormat="true" ht="33" hidden="false" customHeight="true" outlineLevel="0" collapsed="false">
      <c r="A329" s="23"/>
      <c r="B329" s="160"/>
      <c r="C329" s="161" t="s">
        <v>686</v>
      </c>
      <c r="D329" s="161" t="s">
        <v>133</v>
      </c>
      <c r="E329" s="162" t="s">
        <v>687</v>
      </c>
      <c r="F329" s="163" t="s">
        <v>688</v>
      </c>
      <c r="G329" s="164" t="s">
        <v>246</v>
      </c>
      <c r="H329" s="165" t="n">
        <v>14</v>
      </c>
      <c r="I329" s="166"/>
      <c r="J329" s="167" t="n">
        <f aca="false">ROUND(I329*H329,2)</f>
        <v>0</v>
      </c>
      <c r="K329" s="163" t="s">
        <v>144</v>
      </c>
      <c r="L329" s="24"/>
      <c r="M329" s="168"/>
      <c r="N329" s="169" t="s">
        <v>40</v>
      </c>
      <c r="O329" s="61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4.8E-005</v>
      </c>
      <c r="T329" s="171" t="n">
        <f aca="false">S329*H329</f>
        <v>0.000672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72" t="s">
        <v>214</v>
      </c>
      <c r="AT329" s="172" t="s">
        <v>133</v>
      </c>
      <c r="AU329" s="172" t="s">
        <v>138</v>
      </c>
      <c r="AY329" s="4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4" t="s">
        <v>138</v>
      </c>
      <c r="BK329" s="173" t="n">
        <f aca="false">ROUND(I329*H329,2)</f>
        <v>0</v>
      </c>
      <c r="BL329" s="4" t="s">
        <v>214</v>
      </c>
      <c r="BM329" s="172" t="s">
        <v>689</v>
      </c>
    </row>
    <row r="330" s="28" customFormat="true" ht="24.15" hidden="false" customHeight="true" outlineLevel="0" collapsed="false">
      <c r="A330" s="23"/>
      <c r="B330" s="160"/>
      <c r="C330" s="161" t="s">
        <v>690</v>
      </c>
      <c r="D330" s="161" t="s">
        <v>133</v>
      </c>
      <c r="E330" s="162" t="s">
        <v>691</v>
      </c>
      <c r="F330" s="163" t="s">
        <v>692</v>
      </c>
      <c r="G330" s="164" t="s">
        <v>246</v>
      </c>
      <c r="H330" s="165" t="n">
        <v>6</v>
      </c>
      <c r="I330" s="166"/>
      <c r="J330" s="167" t="n">
        <f aca="false">ROUND(I330*H330,2)</f>
        <v>0</v>
      </c>
      <c r="K330" s="163" t="s">
        <v>144</v>
      </c>
      <c r="L330" s="24"/>
      <c r="M330" s="168"/>
      <c r="N330" s="169" t="s">
        <v>40</v>
      </c>
      <c r="O330" s="61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R330" s="172" t="s">
        <v>214</v>
      </c>
      <c r="AT330" s="172" t="s">
        <v>133</v>
      </c>
      <c r="AU330" s="172" t="s">
        <v>138</v>
      </c>
      <c r="AY330" s="4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4" t="s">
        <v>138</v>
      </c>
      <c r="BK330" s="173" t="n">
        <f aca="false">ROUND(I330*H330,2)</f>
        <v>0</v>
      </c>
      <c r="BL330" s="4" t="s">
        <v>214</v>
      </c>
      <c r="BM330" s="172" t="s">
        <v>693</v>
      </c>
    </row>
    <row r="331" s="28" customFormat="true" ht="16.5" hidden="false" customHeight="true" outlineLevel="0" collapsed="false">
      <c r="A331" s="23"/>
      <c r="B331" s="160"/>
      <c r="C331" s="194" t="s">
        <v>694</v>
      </c>
      <c r="D331" s="194" t="s">
        <v>452</v>
      </c>
      <c r="E331" s="195" t="s">
        <v>695</v>
      </c>
      <c r="F331" s="196" t="s">
        <v>696</v>
      </c>
      <c r="G331" s="197" t="s">
        <v>246</v>
      </c>
      <c r="H331" s="198" t="n">
        <v>6</v>
      </c>
      <c r="I331" s="199"/>
      <c r="J331" s="200" t="n">
        <f aca="false">ROUND(I331*H331,2)</f>
        <v>0</v>
      </c>
      <c r="K331" s="163" t="s">
        <v>144</v>
      </c>
      <c r="L331" s="201"/>
      <c r="M331" s="202"/>
      <c r="N331" s="203" t="s">
        <v>40</v>
      </c>
      <c r="O331" s="61"/>
      <c r="P331" s="170" t="n">
        <f aca="false">O331*H331</f>
        <v>0</v>
      </c>
      <c r="Q331" s="170" t="n">
        <v>6E-005</v>
      </c>
      <c r="R331" s="170" t="n">
        <f aca="false">Q331*H331</f>
        <v>0.00036</v>
      </c>
      <c r="S331" s="170" t="n">
        <v>0</v>
      </c>
      <c r="T331" s="171" t="n">
        <f aca="false">S331*H331</f>
        <v>0</v>
      </c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R331" s="172" t="s">
        <v>294</v>
      </c>
      <c r="AT331" s="172" t="s">
        <v>452</v>
      </c>
      <c r="AU331" s="172" t="s">
        <v>138</v>
      </c>
      <c r="AY331" s="4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4" t="s">
        <v>138</v>
      </c>
      <c r="BK331" s="173" t="n">
        <f aca="false">ROUND(I331*H331,2)</f>
        <v>0</v>
      </c>
      <c r="BL331" s="4" t="s">
        <v>214</v>
      </c>
      <c r="BM331" s="172" t="s">
        <v>697</v>
      </c>
    </row>
    <row r="332" s="28" customFormat="true" ht="33" hidden="false" customHeight="true" outlineLevel="0" collapsed="false">
      <c r="A332" s="23"/>
      <c r="B332" s="160"/>
      <c r="C332" s="161" t="s">
        <v>698</v>
      </c>
      <c r="D332" s="161" t="s">
        <v>133</v>
      </c>
      <c r="E332" s="162" t="s">
        <v>699</v>
      </c>
      <c r="F332" s="163" t="s">
        <v>700</v>
      </c>
      <c r="G332" s="164" t="s">
        <v>246</v>
      </c>
      <c r="H332" s="165" t="n">
        <v>16</v>
      </c>
      <c r="I332" s="166"/>
      <c r="J332" s="167" t="n">
        <f aca="false">ROUND(I332*H332,2)</f>
        <v>0</v>
      </c>
      <c r="K332" s="163" t="s">
        <v>144</v>
      </c>
      <c r="L332" s="24"/>
      <c r="M332" s="168"/>
      <c r="N332" s="169" t="s">
        <v>40</v>
      </c>
      <c r="O332" s="61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R332" s="172" t="s">
        <v>214</v>
      </c>
      <c r="AT332" s="172" t="s">
        <v>133</v>
      </c>
      <c r="AU332" s="172" t="s">
        <v>138</v>
      </c>
      <c r="AY332" s="4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4" t="s">
        <v>138</v>
      </c>
      <c r="BK332" s="173" t="n">
        <f aca="false">ROUND(I332*H332,2)</f>
        <v>0</v>
      </c>
      <c r="BL332" s="4" t="s">
        <v>214</v>
      </c>
      <c r="BM332" s="172" t="s">
        <v>701</v>
      </c>
    </row>
    <row r="333" s="28" customFormat="true" ht="16.5" hidden="false" customHeight="true" outlineLevel="0" collapsed="false">
      <c r="A333" s="23"/>
      <c r="B333" s="160"/>
      <c r="C333" s="194" t="s">
        <v>702</v>
      </c>
      <c r="D333" s="194" t="s">
        <v>452</v>
      </c>
      <c r="E333" s="195" t="s">
        <v>703</v>
      </c>
      <c r="F333" s="196" t="s">
        <v>704</v>
      </c>
      <c r="G333" s="197" t="s">
        <v>246</v>
      </c>
      <c r="H333" s="198" t="n">
        <v>16</v>
      </c>
      <c r="I333" s="199"/>
      <c r="J333" s="200" t="n">
        <f aca="false">ROUND(I333*H333,2)</f>
        <v>0</v>
      </c>
      <c r="K333" s="163" t="s">
        <v>144</v>
      </c>
      <c r="L333" s="201"/>
      <c r="M333" s="202"/>
      <c r="N333" s="203" t="s">
        <v>40</v>
      </c>
      <c r="O333" s="61"/>
      <c r="P333" s="170" t="n">
        <f aca="false">O333*H333</f>
        <v>0</v>
      </c>
      <c r="Q333" s="170" t="n">
        <v>0.0001</v>
      </c>
      <c r="R333" s="170" t="n">
        <f aca="false">Q333*H333</f>
        <v>0.0016</v>
      </c>
      <c r="S333" s="170" t="n">
        <v>0</v>
      </c>
      <c r="T333" s="171" t="n">
        <f aca="false">S333*H333</f>
        <v>0</v>
      </c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R333" s="172" t="s">
        <v>294</v>
      </c>
      <c r="AT333" s="172" t="s">
        <v>452</v>
      </c>
      <c r="AU333" s="172" t="s">
        <v>138</v>
      </c>
      <c r="AY333" s="4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4" t="s">
        <v>138</v>
      </c>
      <c r="BK333" s="173" t="n">
        <f aca="false">ROUND(I333*H333,2)</f>
        <v>0</v>
      </c>
      <c r="BL333" s="4" t="s">
        <v>214</v>
      </c>
      <c r="BM333" s="172" t="s">
        <v>705</v>
      </c>
    </row>
    <row r="334" s="28" customFormat="true" ht="37.8" hidden="false" customHeight="true" outlineLevel="0" collapsed="false">
      <c r="A334" s="23"/>
      <c r="B334" s="160"/>
      <c r="C334" s="161" t="s">
        <v>706</v>
      </c>
      <c r="D334" s="161" t="s">
        <v>133</v>
      </c>
      <c r="E334" s="162" t="s">
        <v>707</v>
      </c>
      <c r="F334" s="163" t="s">
        <v>708</v>
      </c>
      <c r="G334" s="164" t="s">
        <v>246</v>
      </c>
      <c r="H334" s="165" t="n">
        <v>22</v>
      </c>
      <c r="I334" s="166"/>
      <c r="J334" s="167" t="n">
        <f aca="false">ROUND(I334*H334,2)</f>
        <v>0</v>
      </c>
      <c r="K334" s="163" t="s">
        <v>144</v>
      </c>
      <c r="L334" s="24"/>
      <c r="M334" s="168"/>
      <c r="N334" s="169" t="s">
        <v>40</v>
      </c>
      <c r="O334" s="61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4.8E-005</v>
      </c>
      <c r="T334" s="171" t="n">
        <f aca="false">S334*H334</f>
        <v>0.001056</v>
      </c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R334" s="172" t="s">
        <v>214</v>
      </c>
      <c r="AT334" s="172" t="s">
        <v>133</v>
      </c>
      <c r="AU334" s="172" t="s">
        <v>138</v>
      </c>
      <c r="AY334" s="4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4" t="s">
        <v>138</v>
      </c>
      <c r="BK334" s="173" t="n">
        <f aca="false">ROUND(I334*H334,2)</f>
        <v>0</v>
      </c>
      <c r="BL334" s="4" t="s">
        <v>214</v>
      </c>
      <c r="BM334" s="172" t="s">
        <v>709</v>
      </c>
    </row>
    <row r="335" s="28" customFormat="true" ht="21.75" hidden="false" customHeight="true" outlineLevel="0" collapsed="false">
      <c r="A335" s="23"/>
      <c r="B335" s="160"/>
      <c r="C335" s="161" t="s">
        <v>710</v>
      </c>
      <c r="D335" s="161" t="s">
        <v>133</v>
      </c>
      <c r="E335" s="162" t="s">
        <v>711</v>
      </c>
      <c r="F335" s="163" t="s">
        <v>712</v>
      </c>
      <c r="G335" s="164" t="s">
        <v>246</v>
      </c>
      <c r="H335" s="165" t="n">
        <v>3</v>
      </c>
      <c r="I335" s="166"/>
      <c r="J335" s="167" t="n">
        <f aca="false">ROUND(I335*H335,2)</f>
        <v>0</v>
      </c>
      <c r="K335" s="163" t="s">
        <v>144</v>
      </c>
      <c r="L335" s="24"/>
      <c r="M335" s="168"/>
      <c r="N335" s="169" t="s">
        <v>40</v>
      </c>
      <c r="O335" s="61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R335" s="172" t="s">
        <v>214</v>
      </c>
      <c r="AT335" s="172" t="s">
        <v>133</v>
      </c>
      <c r="AU335" s="172" t="s">
        <v>138</v>
      </c>
      <c r="AY335" s="4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4" t="s">
        <v>138</v>
      </c>
      <c r="BK335" s="173" t="n">
        <f aca="false">ROUND(I335*H335,2)</f>
        <v>0</v>
      </c>
      <c r="BL335" s="4" t="s">
        <v>214</v>
      </c>
      <c r="BM335" s="172" t="s">
        <v>713</v>
      </c>
    </row>
    <row r="336" s="28" customFormat="true" ht="21.75" hidden="false" customHeight="true" outlineLevel="0" collapsed="false">
      <c r="A336" s="23"/>
      <c r="B336" s="160"/>
      <c r="C336" s="194" t="s">
        <v>714</v>
      </c>
      <c r="D336" s="194" t="s">
        <v>452</v>
      </c>
      <c r="E336" s="195" t="s">
        <v>715</v>
      </c>
      <c r="F336" s="196" t="s">
        <v>716</v>
      </c>
      <c r="G336" s="197" t="s">
        <v>246</v>
      </c>
      <c r="H336" s="198" t="n">
        <v>3</v>
      </c>
      <c r="I336" s="199"/>
      <c r="J336" s="200" t="n">
        <f aca="false">ROUND(I336*H336,2)</f>
        <v>0</v>
      </c>
      <c r="K336" s="163" t="s">
        <v>144</v>
      </c>
      <c r="L336" s="201"/>
      <c r="M336" s="202"/>
      <c r="N336" s="203" t="s">
        <v>40</v>
      </c>
      <c r="O336" s="61"/>
      <c r="P336" s="170" t="n">
        <f aca="false">O336*H336</f>
        <v>0</v>
      </c>
      <c r="Q336" s="170" t="n">
        <v>1E-005</v>
      </c>
      <c r="R336" s="170" t="n">
        <f aca="false">Q336*H336</f>
        <v>3E-005</v>
      </c>
      <c r="S336" s="170" t="n">
        <v>0</v>
      </c>
      <c r="T336" s="171" t="n">
        <f aca="false">S336*H336</f>
        <v>0</v>
      </c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R336" s="172" t="s">
        <v>294</v>
      </c>
      <c r="AT336" s="172" t="s">
        <v>452</v>
      </c>
      <c r="AU336" s="172" t="s">
        <v>138</v>
      </c>
      <c r="AY336" s="4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4" t="s">
        <v>138</v>
      </c>
      <c r="BK336" s="173" t="n">
        <f aca="false">ROUND(I336*H336,2)</f>
        <v>0</v>
      </c>
      <c r="BL336" s="4" t="s">
        <v>214</v>
      </c>
      <c r="BM336" s="172" t="s">
        <v>717</v>
      </c>
    </row>
    <row r="337" s="28" customFormat="true" ht="16.5" hidden="false" customHeight="true" outlineLevel="0" collapsed="false">
      <c r="A337" s="23"/>
      <c r="B337" s="160"/>
      <c r="C337" s="194" t="s">
        <v>718</v>
      </c>
      <c r="D337" s="194" t="s">
        <v>452</v>
      </c>
      <c r="E337" s="195" t="s">
        <v>719</v>
      </c>
      <c r="F337" s="196" t="s">
        <v>720</v>
      </c>
      <c r="G337" s="197" t="s">
        <v>246</v>
      </c>
      <c r="H337" s="198" t="n">
        <v>3</v>
      </c>
      <c r="I337" s="199"/>
      <c r="J337" s="200" t="n">
        <f aca="false">ROUND(I337*H337,2)</f>
        <v>0</v>
      </c>
      <c r="K337" s="163" t="s">
        <v>144</v>
      </c>
      <c r="L337" s="201"/>
      <c r="M337" s="202"/>
      <c r="N337" s="203" t="s">
        <v>40</v>
      </c>
      <c r="O337" s="61"/>
      <c r="P337" s="170" t="n">
        <f aca="false">O337*H337</f>
        <v>0</v>
      </c>
      <c r="Q337" s="170" t="n">
        <v>0.0002</v>
      </c>
      <c r="R337" s="170" t="n">
        <f aca="false">Q337*H337</f>
        <v>0.0006</v>
      </c>
      <c r="S337" s="170" t="n">
        <v>0</v>
      </c>
      <c r="T337" s="171" t="n">
        <f aca="false">S337*H337</f>
        <v>0</v>
      </c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R337" s="172" t="s">
        <v>294</v>
      </c>
      <c r="AT337" s="172" t="s">
        <v>452</v>
      </c>
      <c r="AU337" s="172" t="s">
        <v>138</v>
      </c>
      <c r="AY337" s="4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4" t="s">
        <v>138</v>
      </c>
      <c r="BK337" s="173" t="n">
        <f aca="false">ROUND(I337*H337,2)</f>
        <v>0</v>
      </c>
      <c r="BL337" s="4" t="s">
        <v>214</v>
      </c>
      <c r="BM337" s="172" t="s">
        <v>721</v>
      </c>
    </row>
    <row r="338" s="28" customFormat="true" ht="24.15" hidden="false" customHeight="true" outlineLevel="0" collapsed="false">
      <c r="A338" s="23"/>
      <c r="B338" s="160"/>
      <c r="C338" s="161" t="s">
        <v>722</v>
      </c>
      <c r="D338" s="161" t="s">
        <v>133</v>
      </c>
      <c r="E338" s="162" t="s">
        <v>723</v>
      </c>
      <c r="F338" s="163" t="s">
        <v>724</v>
      </c>
      <c r="G338" s="164" t="s">
        <v>246</v>
      </c>
      <c r="H338" s="165" t="n">
        <v>7</v>
      </c>
      <c r="I338" s="166"/>
      <c r="J338" s="167" t="n">
        <f aca="false">ROUND(I338*H338,2)</f>
        <v>0</v>
      </c>
      <c r="K338" s="163" t="s">
        <v>144</v>
      </c>
      <c r="L338" s="24"/>
      <c r="M338" s="168"/>
      <c r="N338" s="169" t="s">
        <v>40</v>
      </c>
      <c r="O338" s="61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R338" s="172" t="s">
        <v>214</v>
      </c>
      <c r="AT338" s="172" t="s">
        <v>133</v>
      </c>
      <c r="AU338" s="172" t="s">
        <v>138</v>
      </c>
      <c r="AY338" s="4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4" t="s">
        <v>138</v>
      </c>
      <c r="BK338" s="173" t="n">
        <f aca="false">ROUND(I338*H338,2)</f>
        <v>0</v>
      </c>
      <c r="BL338" s="4" t="s">
        <v>214</v>
      </c>
      <c r="BM338" s="172" t="s">
        <v>725</v>
      </c>
    </row>
    <row r="339" s="28" customFormat="true" ht="37.8" hidden="false" customHeight="true" outlineLevel="0" collapsed="false">
      <c r="A339" s="23"/>
      <c r="B339" s="160"/>
      <c r="C339" s="194" t="s">
        <v>726</v>
      </c>
      <c r="D339" s="194" t="s">
        <v>452</v>
      </c>
      <c r="E339" s="195" t="s">
        <v>727</v>
      </c>
      <c r="F339" s="196" t="s">
        <v>728</v>
      </c>
      <c r="G339" s="197" t="s">
        <v>246</v>
      </c>
      <c r="H339" s="198" t="n">
        <v>2</v>
      </c>
      <c r="I339" s="199"/>
      <c r="J339" s="200" t="n">
        <f aca="false">ROUND(I339*H339,2)</f>
        <v>0</v>
      </c>
      <c r="K339" s="196"/>
      <c r="L339" s="201"/>
      <c r="M339" s="202"/>
      <c r="N339" s="203" t="s">
        <v>40</v>
      </c>
      <c r="O339" s="61"/>
      <c r="P339" s="170" t="n">
        <f aca="false">O339*H339</f>
        <v>0</v>
      </c>
      <c r="Q339" s="170" t="n">
        <v>0.0008</v>
      </c>
      <c r="R339" s="170" t="n">
        <f aca="false">Q339*H339</f>
        <v>0.0016</v>
      </c>
      <c r="S339" s="170" t="n">
        <v>0</v>
      </c>
      <c r="T339" s="171" t="n">
        <f aca="false">S339*H339</f>
        <v>0</v>
      </c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R339" s="172" t="s">
        <v>294</v>
      </c>
      <c r="AT339" s="172" t="s">
        <v>452</v>
      </c>
      <c r="AU339" s="172" t="s">
        <v>138</v>
      </c>
      <c r="AY339" s="4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4" t="s">
        <v>138</v>
      </c>
      <c r="BK339" s="173" t="n">
        <f aca="false">ROUND(I339*H339,2)</f>
        <v>0</v>
      </c>
      <c r="BL339" s="4" t="s">
        <v>214</v>
      </c>
      <c r="BM339" s="172" t="s">
        <v>729</v>
      </c>
    </row>
    <row r="340" s="28" customFormat="true" ht="37.8" hidden="false" customHeight="true" outlineLevel="0" collapsed="false">
      <c r="A340" s="23"/>
      <c r="B340" s="160"/>
      <c r="C340" s="194" t="s">
        <v>730</v>
      </c>
      <c r="D340" s="194" t="s">
        <v>452</v>
      </c>
      <c r="E340" s="195" t="s">
        <v>731</v>
      </c>
      <c r="F340" s="196" t="s">
        <v>732</v>
      </c>
      <c r="G340" s="197" t="s">
        <v>246</v>
      </c>
      <c r="H340" s="198" t="n">
        <v>5</v>
      </c>
      <c r="I340" s="199"/>
      <c r="J340" s="200" t="n">
        <f aca="false">ROUND(I340*H340,2)</f>
        <v>0</v>
      </c>
      <c r="K340" s="196"/>
      <c r="L340" s="201"/>
      <c r="M340" s="202"/>
      <c r="N340" s="203" t="s">
        <v>40</v>
      </c>
      <c r="O340" s="61"/>
      <c r="P340" s="170" t="n">
        <f aca="false">O340*H340</f>
        <v>0</v>
      </c>
      <c r="Q340" s="170" t="n">
        <v>0.0008</v>
      </c>
      <c r="R340" s="170" t="n">
        <f aca="false">Q340*H340</f>
        <v>0.004</v>
      </c>
      <c r="S340" s="170" t="n">
        <v>0</v>
      </c>
      <c r="T340" s="171" t="n">
        <f aca="false">S340*H340</f>
        <v>0</v>
      </c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R340" s="172" t="s">
        <v>294</v>
      </c>
      <c r="AT340" s="172" t="s">
        <v>452</v>
      </c>
      <c r="AU340" s="172" t="s">
        <v>138</v>
      </c>
      <c r="AY340" s="4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4" t="s">
        <v>138</v>
      </c>
      <c r="BK340" s="173" t="n">
        <f aca="false">ROUND(I340*H340,2)</f>
        <v>0</v>
      </c>
      <c r="BL340" s="4" t="s">
        <v>214</v>
      </c>
      <c r="BM340" s="172" t="s">
        <v>733</v>
      </c>
    </row>
    <row r="341" s="28" customFormat="true" ht="37.8" hidden="false" customHeight="true" outlineLevel="0" collapsed="false">
      <c r="A341" s="23"/>
      <c r="B341" s="160"/>
      <c r="C341" s="161" t="s">
        <v>734</v>
      </c>
      <c r="D341" s="161" t="s">
        <v>133</v>
      </c>
      <c r="E341" s="162" t="s">
        <v>735</v>
      </c>
      <c r="F341" s="163" t="s">
        <v>736</v>
      </c>
      <c r="G341" s="164" t="s">
        <v>246</v>
      </c>
      <c r="H341" s="165" t="n">
        <v>10</v>
      </c>
      <c r="I341" s="166"/>
      <c r="J341" s="167" t="n">
        <f aca="false">ROUND(I341*H341,2)</f>
        <v>0</v>
      </c>
      <c r="K341" s="163" t="s">
        <v>144</v>
      </c>
      <c r="L341" s="24"/>
      <c r="M341" s="168"/>
      <c r="N341" s="169" t="s">
        <v>40</v>
      </c>
      <c r="O341" s="61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0.0008</v>
      </c>
      <c r="T341" s="171" t="n">
        <f aca="false">S341*H341</f>
        <v>0.008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72" t="s">
        <v>214</v>
      </c>
      <c r="AT341" s="172" t="s">
        <v>133</v>
      </c>
      <c r="AU341" s="172" t="s">
        <v>138</v>
      </c>
      <c r="AY341" s="4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4" t="s">
        <v>138</v>
      </c>
      <c r="BK341" s="173" t="n">
        <f aca="false">ROUND(I341*H341,2)</f>
        <v>0</v>
      </c>
      <c r="BL341" s="4" t="s">
        <v>214</v>
      </c>
      <c r="BM341" s="172" t="s">
        <v>737</v>
      </c>
    </row>
    <row r="342" s="28" customFormat="true" ht="49.05" hidden="false" customHeight="true" outlineLevel="0" collapsed="false">
      <c r="A342" s="23"/>
      <c r="B342" s="160"/>
      <c r="C342" s="161" t="s">
        <v>738</v>
      </c>
      <c r="D342" s="161" t="s">
        <v>133</v>
      </c>
      <c r="E342" s="162" t="s">
        <v>739</v>
      </c>
      <c r="F342" s="163" t="s">
        <v>740</v>
      </c>
      <c r="G342" s="164" t="s">
        <v>246</v>
      </c>
      <c r="H342" s="165" t="n">
        <v>1</v>
      </c>
      <c r="I342" s="166"/>
      <c r="J342" s="167" t="n">
        <f aca="false">ROUND(I342*H342,2)</f>
        <v>0</v>
      </c>
      <c r="K342" s="163"/>
      <c r="L342" s="24"/>
      <c r="M342" s="168"/>
      <c r="N342" s="169" t="s">
        <v>40</v>
      </c>
      <c r="O342" s="61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</v>
      </c>
      <c r="T342" s="171" t="n">
        <f aca="false">S342*H342</f>
        <v>0</v>
      </c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R342" s="172" t="s">
        <v>214</v>
      </c>
      <c r="AT342" s="172" t="s">
        <v>133</v>
      </c>
      <c r="AU342" s="172" t="s">
        <v>138</v>
      </c>
      <c r="AY342" s="4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4" t="s">
        <v>138</v>
      </c>
      <c r="BK342" s="173" t="n">
        <f aca="false">ROUND(I342*H342,2)</f>
        <v>0</v>
      </c>
      <c r="BL342" s="4" t="s">
        <v>214</v>
      </c>
      <c r="BM342" s="172" t="s">
        <v>741</v>
      </c>
    </row>
    <row r="343" s="28" customFormat="true" ht="21.75" hidden="false" customHeight="true" outlineLevel="0" collapsed="false">
      <c r="A343" s="23"/>
      <c r="B343" s="160"/>
      <c r="C343" s="161" t="s">
        <v>742</v>
      </c>
      <c r="D343" s="161" t="s">
        <v>133</v>
      </c>
      <c r="E343" s="162" t="s">
        <v>743</v>
      </c>
      <c r="F343" s="163" t="s">
        <v>744</v>
      </c>
      <c r="G343" s="164" t="s">
        <v>246</v>
      </c>
      <c r="H343" s="165" t="n">
        <v>1</v>
      </c>
      <c r="I343" s="166"/>
      <c r="J343" s="167" t="n">
        <f aca="false">ROUND(I343*H343,2)</f>
        <v>0</v>
      </c>
      <c r="K343" s="163" t="s">
        <v>144</v>
      </c>
      <c r="L343" s="24"/>
      <c r="M343" s="168"/>
      <c r="N343" s="169" t="s">
        <v>40</v>
      </c>
      <c r="O343" s="61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</v>
      </c>
      <c r="T343" s="171" t="n">
        <f aca="false">S343*H343</f>
        <v>0</v>
      </c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R343" s="172" t="s">
        <v>214</v>
      </c>
      <c r="AT343" s="172" t="s">
        <v>133</v>
      </c>
      <c r="AU343" s="172" t="s">
        <v>138</v>
      </c>
      <c r="AY343" s="4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4" t="s">
        <v>138</v>
      </c>
      <c r="BK343" s="173" t="n">
        <f aca="false">ROUND(I343*H343,2)</f>
        <v>0</v>
      </c>
      <c r="BL343" s="4" t="s">
        <v>214</v>
      </c>
      <c r="BM343" s="172" t="s">
        <v>745</v>
      </c>
    </row>
    <row r="344" s="28" customFormat="true" ht="21.75" hidden="false" customHeight="true" outlineLevel="0" collapsed="false">
      <c r="A344" s="23"/>
      <c r="B344" s="160"/>
      <c r="C344" s="161" t="s">
        <v>746</v>
      </c>
      <c r="D344" s="161" t="s">
        <v>133</v>
      </c>
      <c r="E344" s="162" t="s">
        <v>747</v>
      </c>
      <c r="F344" s="163" t="s">
        <v>748</v>
      </c>
      <c r="G344" s="164" t="s">
        <v>246</v>
      </c>
      <c r="H344" s="165" t="n">
        <v>1</v>
      </c>
      <c r="I344" s="166"/>
      <c r="J344" s="167" t="n">
        <f aca="false">ROUND(I344*H344,2)</f>
        <v>0</v>
      </c>
      <c r="K344" s="163"/>
      <c r="L344" s="24"/>
      <c r="M344" s="168"/>
      <c r="N344" s="169" t="s">
        <v>40</v>
      </c>
      <c r="O344" s="61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R344" s="172" t="s">
        <v>214</v>
      </c>
      <c r="AT344" s="172" t="s">
        <v>133</v>
      </c>
      <c r="AU344" s="172" t="s">
        <v>138</v>
      </c>
      <c r="AY344" s="4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4" t="s">
        <v>138</v>
      </c>
      <c r="BK344" s="173" t="n">
        <f aca="false">ROUND(I344*H344,2)</f>
        <v>0</v>
      </c>
      <c r="BL344" s="4" t="s">
        <v>214</v>
      </c>
      <c r="BM344" s="172" t="s">
        <v>749</v>
      </c>
    </row>
    <row r="345" s="28" customFormat="true" ht="37.8" hidden="false" customHeight="true" outlineLevel="0" collapsed="false">
      <c r="A345" s="23"/>
      <c r="B345" s="160"/>
      <c r="C345" s="161" t="s">
        <v>750</v>
      </c>
      <c r="D345" s="161" t="s">
        <v>133</v>
      </c>
      <c r="E345" s="162" t="s">
        <v>751</v>
      </c>
      <c r="F345" s="163" t="s">
        <v>752</v>
      </c>
      <c r="G345" s="164" t="s">
        <v>154</v>
      </c>
      <c r="H345" s="165" t="n">
        <v>1</v>
      </c>
      <c r="I345" s="166"/>
      <c r="J345" s="167" t="n">
        <f aca="false">ROUND(I345*H345,2)</f>
        <v>0</v>
      </c>
      <c r="K345" s="163"/>
      <c r="L345" s="24"/>
      <c r="M345" s="168"/>
      <c r="N345" s="169" t="s">
        <v>40</v>
      </c>
      <c r="O345" s="61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R345" s="172" t="s">
        <v>214</v>
      </c>
      <c r="AT345" s="172" t="s">
        <v>133</v>
      </c>
      <c r="AU345" s="172" t="s">
        <v>138</v>
      </c>
      <c r="AY345" s="4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4" t="s">
        <v>138</v>
      </c>
      <c r="BK345" s="173" t="n">
        <f aca="false">ROUND(I345*H345,2)</f>
        <v>0</v>
      </c>
      <c r="BL345" s="4" t="s">
        <v>214</v>
      </c>
      <c r="BM345" s="172" t="s">
        <v>753</v>
      </c>
    </row>
    <row r="346" s="28" customFormat="true" ht="33" hidden="false" customHeight="true" outlineLevel="0" collapsed="false">
      <c r="A346" s="23"/>
      <c r="B346" s="160"/>
      <c r="C346" s="161" t="s">
        <v>754</v>
      </c>
      <c r="D346" s="161" t="s">
        <v>133</v>
      </c>
      <c r="E346" s="162" t="s">
        <v>755</v>
      </c>
      <c r="F346" s="163" t="s">
        <v>756</v>
      </c>
      <c r="G346" s="164" t="s">
        <v>357</v>
      </c>
      <c r="H346" s="193"/>
      <c r="I346" s="166"/>
      <c r="J346" s="167" t="n">
        <f aca="false">ROUND(I346*H346,2)</f>
        <v>0</v>
      </c>
      <c r="K346" s="163" t="s">
        <v>144</v>
      </c>
      <c r="L346" s="24"/>
      <c r="M346" s="168"/>
      <c r="N346" s="169" t="s">
        <v>40</v>
      </c>
      <c r="O346" s="61"/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R346" s="172" t="s">
        <v>214</v>
      </c>
      <c r="AT346" s="172" t="s">
        <v>133</v>
      </c>
      <c r="AU346" s="172" t="s">
        <v>138</v>
      </c>
      <c r="AY346" s="4" t="s">
        <v>130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4" t="s">
        <v>138</v>
      </c>
      <c r="BK346" s="173" t="n">
        <f aca="false">ROUND(I346*H346,2)</f>
        <v>0</v>
      </c>
      <c r="BL346" s="4" t="s">
        <v>214</v>
      </c>
      <c r="BM346" s="172" t="s">
        <v>757</v>
      </c>
    </row>
    <row r="347" s="146" customFormat="true" ht="22.8" hidden="false" customHeight="true" outlineLevel="0" collapsed="false">
      <c r="B347" s="147"/>
      <c r="D347" s="148" t="s">
        <v>73</v>
      </c>
      <c r="E347" s="158" t="s">
        <v>758</v>
      </c>
      <c r="F347" s="158" t="s">
        <v>759</v>
      </c>
      <c r="I347" s="150"/>
      <c r="J347" s="159" t="n">
        <f aca="false">BK347</f>
        <v>0</v>
      </c>
      <c r="L347" s="147"/>
      <c r="M347" s="152"/>
      <c r="N347" s="153"/>
      <c r="O347" s="153"/>
      <c r="P347" s="154" t="n">
        <f aca="false">SUM(P348:P349)</f>
        <v>0</v>
      </c>
      <c r="Q347" s="153"/>
      <c r="R347" s="154" t="n">
        <f aca="false">SUM(R348:R349)</f>
        <v>0.03177</v>
      </c>
      <c r="S347" s="153"/>
      <c r="T347" s="155" t="n">
        <f aca="false">SUM(T348:T349)</f>
        <v>0</v>
      </c>
      <c r="AR347" s="148" t="s">
        <v>138</v>
      </c>
      <c r="AT347" s="156" t="s">
        <v>73</v>
      </c>
      <c r="AU347" s="156" t="s">
        <v>79</v>
      </c>
      <c r="AY347" s="148" t="s">
        <v>130</v>
      </c>
      <c r="BK347" s="157" t="n">
        <f aca="false">SUM(BK348:BK349)</f>
        <v>0</v>
      </c>
    </row>
    <row r="348" s="28" customFormat="true" ht="21.75" hidden="false" customHeight="true" outlineLevel="0" collapsed="false">
      <c r="A348" s="23"/>
      <c r="B348" s="160"/>
      <c r="C348" s="161" t="s">
        <v>760</v>
      </c>
      <c r="D348" s="161" t="s">
        <v>133</v>
      </c>
      <c r="E348" s="162" t="s">
        <v>761</v>
      </c>
      <c r="F348" s="163" t="s">
        <v>762</v>
      </c>
      <c r="G348" s="164" t="s">
        <v>149</v>
      </c>
      <c r="H348" s="165" t="n">
        <v>3</v>
      </c>
      <c r="I348" s="166"/>
      <c r="J348" s="167" t="n">
        <f aca="false">ROUND(I348*H348,2)</f>
        <v>0</v>
      </c>
      <c r="K348" s="163" t="s">
        <v>144</v>
      </c>
      <c r="L348" s="24"/>
      <c r="M348" s="168"/>
      <c r="N348" s="169" t="s">
        <v>40</v>
      </c>
      <c r="O348" s="61"/>
      <c r="P348" s="170" t="n">
        <f aca="false">O348*H348</f>
        <v>0</v>
      </c>
      <c r="Q348" s="170" t="n">
        <v>0.01059</v>
      </c>
      <c r="R348" s="170" t="n">
        <f aca="false">Q348*H348</f>
        <v>0.03177</v>
      </c>
      <c r="S348" s="170" t="n">
        <v>0</v>
      </c>
      <c r="T348" s="171" t="n">
        <f aca="false">S348*H348</f>
        <v>0</v>
      </c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R348" s="172" t="s">
        <v>214</v>
      </c>
      <c r="AT348" s="172" t="s">
        <v>133</v>
      </c>
      <c r="AU348" s="172" t="s">
        <v>138</v>
      </c>
      <c r="AY348" s="4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4" t="s">
        <v>138</v>
      </c>
      <c r="BK348" s="173" t="n">
        <f aca="false">ROUND(I348*H348,2)</f>
        <v>0</v>
      </c>
      <c r="BL348" s="4" t="s">
        <v>214</v>
      </c>
      <c r="BM348" s="172" t="s">
        <v>763</v>
      </c>
    </row>
    <row r="349" s="28" customFormat="true" ht="33" hidden="false" customHeight="true" outlineLevel="0" collapsed="false">
      <c r="A349" s="23"/>
      <c r="B349" s="160"/>
      <c r="C349" s="161" t="s">
        <v>764</v>
      </c>
      <c r="D349" s="161" t="s">
        <v>133</v>
      </c>
      <c r="E349" s="162" t="s">
        <v>765</v>
      </c>
      <c r="F349" s="163" t="s">
        <v>766</v>
      </c>
      <c r="G349" s="164" t="s">
        <v>357</v>
      </c>
      <c r="H349" s="193"/>
      <c r="I349" s="166"/>
      <c r="J349" s="167" t="n">
        <f aca="false">ROUND(I349*H349,2)</f>
        <v>0</v>
      </c>
      <c r="K349" s="163" t="s">
        <v>144</v>
      </c>
      <c r="L349" s="24"/>
      <c r="M349" s="168"/>
      <c r="N349" s="169" t="s">
        <v>40</v>
      </c>
      <c r="O349" s="61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</v>
      </c>
      <c r="T349" s="171" t="n">
        <f aca="false">S349*H349</f>
        <v>0</v>
      </c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R349" s="172" t="s">
        <v>214</v>
      </c>
      <c r="AT349" s="172" t="s">
        <v>133</v>
      </c>
      <c r="AU349" s="172" t="s">
        <v>138</v>
      </c>
      <c r="AY349" s="4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4" t="s">
        <v>138</v>
      </c>
      <c r="BK349" s="173" t="n">
        <f aca="false">ROUND(I349*H349,2)</f>
        <v>0</v>
      </c>
      <c r="BL349" s="4" t="s">
        <v>214</v>
      </c>
      <c r="BM349" s="172" t="s">
        <v>767</v>
      </c>
    </row>
    <row r="350" s="146" customFormat="true" ht="22.8" hidden="false" customHeight="true" outlineLevel="0" collapsed="false">
      <c r="B350" s="147"/>
      <c r="D350" s="148" t="s">
        <v>73</v>
      </c>
      <c r="E350" s="158" t="s">
        <v>768</v>
      </c>
      <c r="F350" s="158" t="s">
        <v>769</v>
      </c>
      <c r="I350" s="150"/>
      <c r="J350" s="159" t="n">
        <f aca="false">BK350</f>
        <v>0</v>
      </c>
      <c r="L350" s="147"/>
      <c r="M350" s="152"/>
      <c r="N350" s="153"/>
      <c r="O350" s="153"/>
      <c r="P350" s="154" t="n">
        <f aca="false">SUM(P351:P367)</f>
        <v>0</v>
      </c>
      <c r="Q350" s="153"/>
      <c r="R350" s="154" t="n">
        <f aca="false">SUM(R351:R367)</f>
        <v>0.01458</v>
      </c>
      <c r="S350" s="153"/>
      <c r="T350" s="155" t="n">
        <f aca="false">SUM(T351:T367)</f>
        <v>0.004</v>
      </c>
      <c r="AR350" s="148" t="s">
        <v>138</v>
      </c>
      <c r="AT350" s="156" t="s">
        <v>73</v>
      </c>
      <c r="AU350" s="156" t="s">
        <v>79</v>
      </c>
      <c r="AY350" s="148" t="s">
        <v>130</v>
      </c>
      <c r="BK350" s="157" t="n">
        <f aca="false">SUM(BK351:BK367)</f>
        <v>0</v>
      </c>
    </row>
    <row r="351" s="28" customFormat="true" ht="16.5" hidden="false" customHeight="true" outlineLevel="0" collapsed="false">
      <c r="A351" s="23"/>
      <c r="B351" s="160"/>
      <c r="C351" s="161" t="s">
        <v>770</v>
      </c>
      <c r="D351" s="161" t="s">
        <v>133</v>
      </c>
      <c r="E351" s="162" t="s">
        <v>771</v>
      </c>
      <c r="F351" s="163" t="s">
        <v>772</v>
      </c>
      <c r="G351" s="164" t="s">
        <v>246</v>
      </c>
      <c r="H351" s="165" t="n">
        <v>4</v>
      </c>
      <c r="I351" s="166"/>
      <c r="J351" s="167" t="n">
        <f aca="false">ROUND(I351*H351,2)</f>
        <v>0</v>
      </c>
      <c r="K351" s="163" t="s">
        <v>144</v>
      </c>
      <c r="L351" s="24"/>
      <c r="M351" s="168"/>
      <c r="N351" s="169" t="s">
        <v>40</v>
      </c>
      <c r="O351" s="61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0.001</v>
      </c>
      <c r="T351" s="171" t="n">
        <f aca="false">S351*H351</f>
        <v>0.004</v>
      </c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R351" s="172" t="s">
        <v>214</v>
      </c>
      <c r="AT351" s="172" t="s">
        <v>133</v>
      </c>
      <c r="AU351" s="172" t="s">
        <v>138</v>
      </c>
      <c r="AY351" s="4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4" t="s">
        <v>138</v>
      </c>
      <c r="BK351" s="173" t="n">
        <f aca="false">ROUND(I351*H351,2)</f>
        <v>0</v>
      </c>
      <c r="BL351" s="4" t="s">
        <v>214</v>
      </c>
      <c r="BM351" s="172" t="s">
        <v>773</v>
      </c>
    </row>
    <row r="352" s="28" customFormat="true" ht="24.15" hidden="false" customHeight="true" outlineLevel="0" collapsed="false">
      <c r="A352" s="23"/>
      <c r="B352" s="160"/>
      <c r="C352" s="161" t="s">
        <v>774</v>
      </c>
      <c r="D352" s="161" t="s">
        <v>133</v>
      </c>
      <c r="E352" s="162" t="s">
        <v>775</v>
      </c>
      <c r="F352" s="163" t="s">
        <v>776</v>
      </c>
      <c r="G352" s="164" t="s">
        <v>246</v>
      </c>
      <c r="H352" s="165" t="n">
        <v>9</v>
      </c>
      <c r="I352" s="166"/>
      <c r="J352" s="167" t="n">
        <f aca="false">ROUND(I352*H352,2)</f>
        <v>0</v>
      </c>
      <c r="K352" s="163" t="s">
        <v>144</v>
      </c>
      <c r="L352" s="24"/>
      <c r="M352" s="168"/>
      <c r="N352" s="169" t="s">
        <v>40</v>
      </c>
      <c r="O352" s="61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</v>
      </c>
      <c r="T352" s="171" t="n">
        <f aca="false">S352*H352</f>
        <v>0</v>
      </c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R352" s="172" t="s">
        <v>214</v>
      </c>
      <c r="AT352" s="172" t="s">
        <v>133</v>
      </c>
      <c r="AU352" s="172" t="s">
        <v>138</v>
      </c>
      <c r="AY352" s="4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4" t="s">
        <v>138</v>
      </c>
      <c r="BK352" s="173" t="n">
        <f aca="false">ROUND(I352*H352,2)</f>
        <v>0</v>
      </c>
      <c r="BL352" s="4" t="s">
        <v>214</v>
      </c>
      <c r="BM352" s="172" t="s">
        <v>777</v>
      </c>
    </row>
    <row r="353" s="28" customFormat="true" ht="24.15" hidden="false" customHeight="true" outlineLevel="0" collapsed="false">
      <c r="A353" s="23"/>
      <c r="B353" s="160"/>
      <c r="C353" s="194" t="s">
        <v>778</v>
      </c>
      <c r="D353" s="194" t="s">
        <v>452</v>
      </c>
      <c r="E353" s="195" t="s">
        <v>779</v>
      </c>
      <c r="F353" s="196" t="s">
        <v>780</v>
      </c>
      <c r="G353" s="197" t="s">
        <v>246</v>
      </c>
      <c r="H353" s="198" t="n">
        <v>9</v>
      </c>
      <c r="I353" s="199"/>
      <c r="J353" s="200" t="n">
        <f aca="false">ROUND(I353*H353,2)</f>
        <v>0</v>
      </c>
      <c r="K353" s="163" t="s">
        <v>144</v>
      </c>
      <c r="L353" s="201"/>
      <c r="M353" s="202"/>
      <c r="N353" s="203" t="s">
        <v>40</v>
      </c>
      <c r="O353" s="61"/>
      <c r="P353" s="170" t="n">
        <f aca="false">O353*H353</f>
        <v>0</v>
      </c>
      <c r="Q353" s="170" t="n">
        <v>0.00162</v>
      </c>
      <c r="R353" s="170" t="n">
        <f aca="false">Q353*H353</f>
        <v>0.01458</v>
      </c>
      <c r="S353" s="170" t="n">
        <v>0</v>
      </c>
      <c r="T353" s="171" t="n">
        <f aca="false">S353*H353</f>
        <v>0</v>
      </c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R353" s="172" t="s">
        <v>294</v>
      </c>
      <c r="AT353" s="172" t="s">
        <v>452</v>
      </c>
      <c r="AU353" s="172" t="s">
        <v>138</v>
      </c>
      <c r="AY353" s="4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4" t="s">
        <v>138</v>
      </c>
      <c r="BK353" s="173" t="n">
        <f aca="false">ROUND(I353*H353,2)</f>
        <v>0</v>
      </c>
      <c r="BL353" s="4" t="s">
        <v>214</v>
      </c>
      <c r="BM353" s="172" t="s">
        <v>781</v>
      </c>
    </row>
    <row r="354" s="174" customFormat="true" ht="12.8" hidden="false" customHeight="false" outlineLevel="0" collapsed="false">
      <c r="B354" s="175"/>
      <c r="D354" s="176" t="s">
        <v>140</v>
      </c>
      <c r="E354" s="177"/>
      <c r="F354" s="178" t="s">
        <v>178</v>
      </c>
      <c r="H354" s="179" t="n">
        <v>9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140</v>
      </c>
      <c r="AU354" s="177" t="s">
        <v>138</v>
      </c>
      <c r="AV354" s="174" t="s">
        <v>138</v>
      </c>
      <c r="AW354" s="174" t="s">
        <v>31</v>
      </c>
      <c r="AX354" s="174" t="s">
        <v>79</v>
      </c>
      <c r="AY354" s="177" t="s">
        <v>130</v>
      </c>
    </row>
    <row r="355" s="28" customFormat="true" ht="37.8" hidden="false" customHeight="true" outlineLevel="0" collapsed="false">
      <c r="A355" s="23"/>
      <c r="B355" s="160"/>
      <c r="C355" s="161" t="s">
        <v>782</v>
      </c>
      <c r="D355" s="161" t="s">
        <v>133</v>
      </c>
      <c r="E355" s="162" t="s">
        <v>783</v>
      </c>
      <c r="F355" s="163" t="s">
        <v>784</v>
      </c>
      <c r="G355" s="164" t="s">
        <v>246</v>
      </c>
      <c r="H355" s="165" t="n">
        <v>2</v>
      </c>
      <c r="I355" s="166"/>
      <c r="J355" s="167" t="n">
        <f aca="false">ROUND(I355*H355,2)</f>
        <v>0</v>
      </c>
      <c r="K355" s="163"/>
      <c r="L355" s="24"/>
      <c r="M355" s="168"/>
      <c r="N355" s="169" t="s">
        <v>40</v>
      </c>
      <c r="O355" s="61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</v>
      </c>
      <c r="T355" s="171" t="n">
        <f aca="false">S355*H355</f>
        <v>0</v>
      </c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R355" s="172" t="s">
        <v>214</v>
      </c>
      <c r="AT355" s="172" t="s">
        <v>133</v>
      </c>
      <c r="AU355" s="172" t="s">
        <v>138</v>
      </c>
      <c r="AY355" s="4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4" t="s">
        <v>138</v>
      </c>
      <c r="BK355" s="173" t="n">
        <f aca="false">ROUND(I355*H355,2)</f>
        <v>0</v>
      </c>
      <c r="BL355" s="4" t="s">
        <v>214</v>
      </c>
      <c r="BM355" s="172" t="s">
        <v>785</v>
      </c>
    </row>
    <row r="356" s="28" customFormat="true" ht="37.8" hidden="false" customHeight="true" outlineLevel="0" collapsed="false">
      <c r="A356" s="23"/>
      <c r="B356" s="160"/>
      <c r="C356" s="161" t="s">
        <v>786</v>
      </c>
      <c r="D356" s="161" t="s">
        <v>133</v>
      </c>
      <c r="E356" s="162" t="s">
        <v>787</v>
      </c>
      <c r="F356" s="163" t="s">
        <v>788</v>
      </c>
      <c r="G356" s="164" t="s">
        <v>246</v>
      </c>
      <c r="H356" s="165" t="n">
        <v>4</v>
      </c>
      <c r="I356" s="166"/>
      <c r="J356" s="167" t="n">
        <f aca="false">ROUND(I356*H356,2)</f>
        <v>0</v>
      </c>
      <c r="K356" s="163"/>
      <c r="L356" s="24"/>
      <c r="M356" s="168"/>
      <c r="N356" s="169" t="s">
        <v>40</v>
      </c>
      <c r="O356" s="61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</v>
      </c>
      <c r="T356" s="171" t="n">
        <f aca="false">S356*H356</f>
        <v>0</v>
      </c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R356" s="172" t="s">
        <v>214</v>
      </c>
      <c r="AT356" s="172" t="s">
        <v>133</v>
      </c>
      <c r="AU356" s="172" t="s">
        <v>138</v>
      </c>
      <c r="AY356" s="4" t="s">
        <v>130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4" t="s">
        <v>138</v>
      </c>
      <c r="BK356" s="173" t="n">
        <f aca="false">ROUND(I356*H356,2)</f>
        <v>0</v>
      </c>
      <c r="BL356" s="4" t="s">
        <v>214</v>
      </c>
      <c r="BM356" s="172" t="s">
        <v>789</v>
      </c>
    </row>
    <row r="357" s="28" customFormat="true" ht="16.5" hidden="false" customHeight="true" outlineLevel="0" collapsed="false">
      <c r="A357" s="23"/>
      <c r="B357" s="160"/>
      <c r="C357" s="161" t="s">
        <v>790</v>
      </c>
      <c r="D357" s="161" t="s">
        <v>133</v>
      </c>
      <c r="E357" s="162" t="s">
        <v>791</v>
      </c>
      <c r="F357" s="163" t="s">
        <v>792</v>
      </c>
      <c r="G357" s="164" t="s">
        <v>246</v>
      </c>
      <c r="H357" s="165" t="n">
        <v>1</v>
      </c>
      <c r="I357" s="166"/>
      <c r="J357" s="167" t="n">
        <f aca="false">ROUND(I357*H357,2)</f>
        <v>0</v>
      </c>
      <c r="K357" s="163"/>
      <c r="L357" s="24"/>
      <c r="M357" s="168"/>
      <c r="N357" s="169" t="s">
        <v>40</v>
      </c>
      <c r="O357" s="61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R357" s="172" t="s">
        <v>214</v>
      </c>
      <c r="AT357" s="172" t="s">
        <v>133</v>
      </c>
      <c r="AU357" s="172" t="s">
        <v>138</v>
      </c>
      <c r="AY357" s="4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4" t="s">
        <v>138</v>
      </c>
      <c r="BK357" s="173" t="n">
        <f aca="false">ROUND(I357*H357,2)</f>
        <v>0</v>
      </c>
      <c r="BL357" s="4" t="s">
        <v>214</v>
      </c>
      <c r="BM357" s="172" t="s">
        <v>793</v>
      </c>
    </row>
    <row r="358" s="28" customFormat="true" ht="37.8" hidden="false" customHeight="true" outlineLevel="0" collapsed="false">
      <c r="A358" s="23"/>
      <c r="B358" s="160"/>
      <c r="C358" s="161" t="s">
        <v>794</v>
      </c>
      <c r="D358" s="161" t="s">
        <v>133</v>
      </c>
      <c r="E358" s="162" t="s">
        <v>795</v>
      </c>
      <c r="F358" s="163" t="s">
        <v>796</v>
      </c>
      <c r="G358" s="164" t="s">
        <v>246</v>
      </c>
      <c r="H358" s="165" t="n">
        <v>2</v>
      </c>
      <c r="I358" s="166"/>
      <c r="J358" s="167" t="n">
        <f aca="false">ROUND(I358*H358,2)</f>
        <v>0</v>
      </c>
      <c r="K358" s="163"/>
      <c r="L358" s="24"/>
      <c r="M358" s="168"/>
      <c r="N358" s="169" t="s">
        <v>40</v>
      </c>
      <c r="O358" s="61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R358" s="172" t="s">
        <v>214</v>
      </c>
      <c r="AT358" s="172" t="s">
        <v>133</v>
      </c>
      <c r="AU358" s="172" t="s">
        <v>138</v>
      </c>
      <c r="AY358" s="4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4" t="s">
        <v>138</v>
      </c>
      <c r="BK358" s="173" t="n">
        <f aca="false">ROUND(I358*H358,2)</f>
        <v>0</v>
      </c>
      <c r="BL358" s="4" t="s">
        <v>214</v>
      </c>
      <c r="BM358" s="172" t="s">
        <v>797</v>
      </c>
    </row>
    <row r="359" s="28" customFormat="true" ht="37.8" hidden="false" customHeight="true" outlineLevel="0" collapsed="false">
      <c r="A359" s="23"/>
      <c r="B359" s="160"/>
      <c r="C359" s="161" t="s">
        <v>798</v>
      </c>
      <c r="D359" s="161" t="s">
        <v>133</v>
      </c>
      <c r="E359" s="162" t="s">
        <v>799</v>
      </c>
      <c r="F359" s="163" t="s">
        <v>800</v>
      </c>
      <c r="G359" s="164" t="s">
        <v>246</v>
      </c>
      <c r="H359" s="165" t="n">
        <v>1</v>
      </c>
      <c r="I359" s="166"/>
      <c r="J359" s="167" t="n">
        <f aca="false">ROUND(I359*H359,2)</f>
        <v>0</v>
      </c>
      <c r="K359" s="163"/>
      <c r="L359" s="24"/>
      <c r="M359" s="168"/>
      <c r="N359" s="169" t="s">
        <v>40</v>
      </c>
      <c r="O359" s="61"/>
      <c r="P359" s="170" t="n">
        <f aca="false">O359*H359</f>
        <v>0</v>
      </c>
      <c r="Q359" s="170" t="n">
        <v>0</v>
      </c>
      <c r="R359" s="170" t="n">
        <f aca="false">Q359*H359</f>
        <v>0</v>
      </c>
      <c r="S359" s="170" t="n">
        <v>0</v>
      </c>
      <c r="T359" s="171" t="n">
        <f aca="false">S359*H359</f>
        <v>0</v>
      </c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R359" s="172" t="s">
        <v>214</v>
      </c>
      <c r="AT359" s="172" t="s">
        <v>133</v>
      </c>
      <c r="AU359" s="172" t="s">
        <v>138</v>
      </c>
      <c r="AY359" s="4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4" t="s">
        <v>138</v>
      </c>
      <c r="BK359" s="173" t="n">
        <f aca="false">ROUND(I359*H359,2)</f>
        <v>0</v>
      </c>
      <c r="BL359" s="4" t="s">
        <v>214</v>
      </c>
      <c r="BM359" s="172" t="s">
        <v>801</v>
      </c>
    </row>
    <row r="360" s="28" customFormat="true" ht="24.15" hidden="false" customHeight="true" outlineLevel="0" collapsed="false">
      <c r="A360" s="23"/>
      <c r="B360" s="160"/>
      <c r="C360" s="161" t="s">
        <v>802</v>
      </c>
      <c r="D360" s="161" t="s">
        <v>133</v>
      </c>
      <c r="E360" s="162" t="s">
        <v>803</v>
      </c>
      <c r="F360" s="163" t="s">
        <v>804</v>
      </c>
      <c r="G360" s="164" t="s">
        <v>246</v>
      </c>
      <c r="H360" s="165" t="n">
        <v>1</v>
      </c>
      <c r="I360" s="166"/>
      <c r="J360" s="167" t="n">
        <f aca="false">ROUND(I360*H360,2)</f>
        <v>0</v>
      </c>
      <c r="K360" s="163"/>
      <c r="L360" s="24"/>
      <c r="M360" s="168"/>
      <c r="N360" s="169" t="s">
        <v>40</v>
      </c>
      <c r="O360" s="61"/>
      <c r="P360" s="170" t="n">
        <f aca="false">O360*H360</f>
        <v>0</v>
      </c>
      <c r="Q360" s="170" t="n">
        <v>0</v>
      </c>
      <c r="R360" s="170" t="n">
        <f aca="false">Q360*H360</f>
        <v>0</v>
      </c>
      <c r="S360" s="170" t="n">
        <v>0</v>
      </c>
      <c r="T360" s="171" t="n">
        <f aca="false">S360*H360</f>
        <v>0</v>
      </c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R360" s="172" t="s">
        <v>214</v>
      </c>
      <c r="AT360" s="172" t="s">
        <v>133</v>
      </c>
      <c r="AU360" s="172" t="s">
        <v>138</v>
      </c>
      <c r="AY360" s="4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4" t="s">
        <v>138</v>
      </c>
      <c r="BK360" s="173" t="n">
        <f aca="false">ROUND(I360*H360,2)</f>
        <v>0</v>
      </c>
      <c r="BL360" s="4" t="s">
        <v>214</v>
      </c>
      <c r="BM360" s="172" t="s">
        <v>805</v>
      </c>
    </row>
    <row r="361" s="28" customFormat="true" ht="16.5" hidden="false" customHeight="true" outlineLevel="0" collapsed="false">
      <c r="A361" s="23"/>
      <c r="B361" s="160"/>
      <c r="C361" s="161" t="s">
        <v>806</v>
      </c>
      <c r="D361" s="161" t="s">
        <v>133</v>
      </c>
      <c r="E361" s="162" t="s">
        <v>807</v>
      </c>
      <c r="F361" s="163" t="s">
        <v>808</v>
      </c>
      <c r="G361" s="164" t="s">
        <v>246</v>
      </c>
      <c r="H361" s="165" t="n">
        <v>7</v>
      </c>
      <c r="I361" s="166"/>
      <c r="J361" s="167" t="n">
        <f aca="false">ROUND(I361*H361,2)</f>
        <v>0</v>
      </c>
      <c r="K361" s="163"/>
      <c r="L361" s="24"/>
      <c r="M361" s="168"/>
      <c r="N361" s="169" t="s">
        <v>40</v>
      </c>
      <c r="O361" s="61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R361" s="172" t="s">
        <v>214</v>
      </c>
      <c r="AT361" s="172" t="s">
        <v>133</v>
      </c>
      <c r="AU361" s="172" t="s">
        <v>138</v>
      </c>
      <c r="AY361" s="4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4" t="s">
        <v>138</v>
      </c>
      <c r="BK361" s="173" t="n">
        <f aca="false">ROUND(I361*H361,2)</f>
        <v>0</v>
      </c>
      <c r="BL361" s="4" t="s">
        <v>214</v>
      </c>
      <c r="BM361" s="172" t="s">
        <v>809</v>
      </c>
    </row>
    <row r="362" s="174" customFormat="true" ht="12.8" hidden="false" customHeight="false" outlineLevel="0" collapsed="false">
      <c r="B362" s="175"/>
      <c r="D362" s="176" t="s">
        <v>140</v>
      </c>
      <c r="E362" s="177"/>
      <c r="F362" s="178" t="s">
        <v>167</v>
      </c>
      <c r="H362" s="179" t="n">
        <v>7</v>
      </c>
      <c r="I362" s="180"/>
      <c r="L362" s="175"/>
      <c r="M362" s="181"/>
      <c r="N362" s="182"/>
      <c r="O362" s="182"/>
      <c r="P362" s="182"/>
      <c r="Q362" s="182"/>
      <c r="R362" s="182"/>
      <c r="S362" s="182"/>
      <c r="T362" s="183"/>
      <c r="AT362" s="177" t="s">
        <v>140</v>
      </c>
      <c r="AU362" s="177" t="s">
        <v>138</v>
      </c>
      <c r="AV362" s="174" t="s">
        <v>138</v>
      </c>
      <c r="AW362" s="174" t="s">
        <v>31</v>
      </c>
      <c r="AX362" s="174" t="s">
        <v>79</v>
      </c>
      <c r="AY362" s="177" t="s">
        <v>130</v>
      </c>
    </row>
    <row r="363" s="28" customFormat="true" ht="16.5" hidden="false" customHeight="true" outlineLevel="0" collapsed="false">
      <c r="A363" s="23"/>
      <c r="B363" s="160"/>
      <c r="C363" s="161" t="s">
        <v>810</v>
      </c>
      <c r="D363" s="161" t="s">
        <v>133</v>
      </c>
      <c r="E363" s="162" t="s">
        <v>811</v>
      </c>
      <c r="F363" s="163" t="s">
        <v>812</v>
      </c>
      <c r="G363" s="164" t="s">
        <v>246</v>
      </c>
      <c r="H363" s="165" t="n">
        <v>1</v>
      </c>
      <c r="I363" s="166"/>
      <c r="J363" s="167" t="n">
        <f aca="false">ROUND(I363*H363,2)</f>
        <v>0</v>
      </c>
      <c r="K363" s="163"/>
      <c r="L363" s="24"/>
      <c r="M363" s="168"/>
      <c r="N363" s="169" t="s">
        <v>40</v>
      </c>
      <c r="O363" s="61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R363" s="172" t="s">
        <v>214</v>
      </c>
      <c r="AT363" s="172" t="s">
        <v>133</v>
      </c>
      <c r="AU363" s="172" t="s">
        <v>138</v>
      </c>
      <c r="AY363" s="4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4" t="s">
        <v>138</v>
      </c>
      <c r="BK363" s="173" t="n">
        <f aca="false">ROUND(I363*H363,2)</f>
        <v>0</v>
      </c>
      <c r="BL363" s="4" t="s">
        <v>214</v>
      </c>
      <c r="BM363" s="172" t="s">
        <v>813</v>
      </c>
    </row>
    <row r="364" s="28" customFormat="true" ht="37.8" hidden="false" customHeight="true" outlineLevel="0" collapsed="false">
      <c r="A364" s="23"/>
      <c r="B364" s="160"/>
      <c r="C364" s="161" t="s">
        <v>814</v>
      </c>
      <c r="D364" s="161" t="s">
        <v>133</v>
      </c>
      <c r="E364" s="162" t="s">
        <v>815</v>
      </c>
      <c r="F364" s="163" t="s">
        <v>816</v>
      </c>
      <c r="G364" s="164" t="s">
        <v>246</v>
      </c>
      <c r="H364" s="165" t="n">
        <v>1</v>
      </c>
      <c r="I364" s="166"/>
      <c r="J364" s="167" t="n">
        <f aca="false">ROUND(I364*H364,2)</f>
        <v>0</v>
      </c>
      <c r="K364" s="163"/>
      <c r="L364" s="24"/>
      <c r="M364" s="168"/>
      <c r="N364" s="169" t="s">
        <v>40</v>
      </c>
      <c r="O364" s="61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0</v>
      </c>
      <c r="T364" s="171" t="n">
        <f aca="false">S364*H364</f>
        <v>0</v>
      </c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R364" s="172" t="s">
        <v>214</v>
      </c>
      <c r="AT364" s="172" t="s">
        <v>133</v>
      </c>
      <c r="AU364" s="172" t="s">
        <v>138</v>
      </c>
      <c r="AY364" s="4" t="s">
        <v>130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4" t="s">
        <v>138</v>
      </c>
      <c r="BK364" s="173" t="n">
        <f aca="false">ROUND(I364*H364,2)</f>
        <v>0</v>
      </c>
      <c r="BL364" s="4" t="s">
        <v>214</v>
      </c>
      <c r="BM364" s="172" t="s">
        <v>817</v>
      </c>
    </row>
    <row r="365" s="28" customFormat="true" ht="44.25" hidden="false" customHeight="true" outlineLevel="0" collapsed="false">
      <c r="A365" s="23"/>
      <c r="B365" s="160"/>
      <c r="C365" s="161" t="s">
        <v>818</v>
      </c>
      <c r="D365" s="161" t="s">
        <v>133</v>
      </c>
      <c r="E365" s="162" t="s">
        <v>819</v>
      </c>
      <c r="F365" s="163" t="s">
        <v>820</v>
      </c>
      <c r="G365" s="164" t="s">
        <v>246</v>
      </c>
      <c r="H365" s="165" t="n">
        <v>1</v>
      </c>
      <c r="I365" s="166"/>
      <c r="J365" s="167" t="n">
        <f aca="false">ROUND(I365*H365,2)</f>
        <v>0</v>
      </c>
      <c r="K365" s="163"/>
      <c r="L365" s="24"/>
      <c r="M365" s="168"/>
      <c r="N365" s="169" t="s">
        <v>40</v>
      </c>
      <c r="O365" s="61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</v>
      </c>
      <c r="T365" s="171" t="n">
        <f aca="false">S365*H365</f>
        <v>0</v>
      </c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R365" s="172" t="s">
        <v>214</v>
      </c>
      <c r="AT365" s="172" t="s">
        <v>133</v>
      </c>
      <c r="AU365" s="172" t="s">
        <v>138</v>
      </c>
      <c r="AY365" s="4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4" t="s">
        <v>138</v>
      </c>
      <c r="BK365" s="173" t="n">
        <f aca="false">ROUND(I365*H365,2)</f>
        <v>0</v>
      </c>
      <c r="BL365" s="4" t="s">
        <v>214</v>
      </c>
      <c r="BM365" s="172" t="s">
        <v>821</v>
      </c>
    </row>
    <row r="366" s="28" customFormat="true" ht="24.15" hidden="false" customHeight="true" outlineLevel="0" collapsed="false">
      <c r="A366" s="23"/>
      <c r="B366" s="160"/>
      <c r="C366" s="161" t="s">
        <v>822</v>
      </c>
      <c r="D366" s="161" t="s">
        <v>133</v>
      </c>
      <c r="E366" s="162" t="s">
        <v>823</v>
      </c>
      <c r="F366" s="163" t="s">
        <v>824</v>
      </c>
      <c r="G366" s="164" t="s">
        <v>246</v>
      </c>
      <c r="H366" s="165" t="n">
        <v>1</v>
      </c>
      <c r="I366" s="166"/>
      <c r="J366" s="167" t="n">
        <f aca="false">ROUND(I366*H366,2)</f>
        <v>0</v>
      </c>
      <c r="K366" s="163"/>
      <c r="L366" s="24"/>
      <c r="M366" s="168"/>
      <c r="N366" s="169" t="s">
        <v>40</v>
      </c>
      <c r="O366" s="61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R366" s="172" t="s">
        <v>214</v>
      </c>
      <c r="AT366" s="172" t="s">
        <v>133</v>
      </c>
      <c r="AU366" s="172" t="s">
        <v>138</v>
      </c>
      <c r="AY366" s="4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4" t="s">
        <v>138</v>
      </c>
      <c r="BK366" s="173" t="n">
        <f aca="false">ROUND(I366*H366,2)</f>
        <v>0</v>
      </c>
      <c r="BL366" s="4" t="s">
        <v>214</v>
      </c>
      <c r="BM366" s="172" t="s">
        <v>825</v>
      </c>
    </row>
    <row r="367" s="28" customFormat="true" ht="33" hidden="false" customHeight="true" outlineLevel="0" collapsed="false">
      <c r="A367" s="23"/>
      <c r="B367" s="160"/>
      <c r="C367" s="161" t="s">
        <v>826</v>
      </c>
      <c r="D367" s="161" t="s">
        <v>133</v>
      </c>
      <c r="E367" s="162" t="s">
        <v>827</v>
      </c>
      <c r="F367" s="163" t="s">
        <v>828</v>
      </c>
      <c r="G367" s="164" t="s">
        <v>357</v>
      </c>
      <c r="H367" s="193"/>
      <c r="I367" s="166"/>
      <c r="J367" s="167" t="n">
        <f aca="false">ROUND(I367*H367,2)</f>
        <v>0</v>
      </c>
      <c r="K367" s="163" t="s">
        <v>144</v>
      </c>
      <c r="L367" s="24"/>
      <c r="M367" s="168"/>
      <c r="N367" s="169" t="s">
        <v>40</v>
      </c>
      <c r="O367" s="61"/>
      <c r="P367" s="170" t="n">
        <f aca="false">O367*H367</f>
        <v>0</v>
      </c>
      <c r="Q367" s="170" t="n">
        <v>0</v>
      </c>
      <c r="R367" s="170" t="n">
        <f aca="false">Q367*H367</f>
        <v>0</v>
      </c>
      <c r="S367" s="170" t="n">
        <v>0</v>
      </c>
      <c r="T367" s="171" t="n">
        <f aca="false">S367*H367</f>
        <v>0</v>
      </c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R367" s="172" t="s">
        <v>214</v>
      </c>
      <c r="AT367" s="172" t="s">
        <v>133</v>
      </c>
      <c r="AU367" s="172" t="s">
        <v>138</v>
      </c>
      <c r="AY367" s="4" t="s">
        <v>130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4" t="s">
        <v>138</v>
      </c>
      <c r="BK367" s="173" t="n">
        <f aca="false">ROUND(I367*H367,2)</f>
        <v>0</v>
      </c>
      <c r="BL367" s="4" t="s">
        <v>214</v>
      </c>
      <c r="BM367" s="172" t="s">
        <v>829</v>
      </c>
    </row>
    <row r="368" s="146" customFormat="true" ht="22.8" hidden="false" customHeight="true" outlineLevel="0" collapsed="false">
      <c r="B368" s="147"/>
      <c r="D368" s="148" t="s">
        <v>73</v>
      </c>
      <c r="E368" s="158" t="s">
        <v>830</v>
      </c>
      <c r="F368" s="158" t="s">
        <v>831</v>
      </c>
      <c r="I368" s="150"/>
      <c r="J368" s="159" t="n">
        <f aca="false">BK368</f>
        <v>0</v>
      </c>
      <c r="L368" s="147"/>
      <c r="M368" s="152"/>
      <c r="N368" s="153"/>
      <c r="O368" s="153"/>
      <c r="P368" s="154" t="n">
        <f aca="false">SUM(P369:P385)</f>
        <v>0</v>
      </c>
      <c r="Q368" s="153"/>
      <c r="R368" s="154" t="n">
        <f aca="false">SUM(R369:R385)</f>
        <v>0.3143835</v>
      </c>
      <c r="S368" s="153"/>
      <c r="T368" s="155" t="n">
        <f aca="false">SUM(T369:T385)</f>
        <v>0</v>
      </c>
      <c r="AR368" s="148" t="s">
        <v>138</v>
      </c>
      <c r="AT368" s="156" t="s">
        <v>73</v>
      </c>
      <c r="AU368" s="156" t="s">
        <v>79</v>
      </c>
      <c r="AY368" s="148" t="s">
        <v>130</v>
      </c>
      <c r="BK368" s="157" t="n">
        <f aca="false">SUM(BK369:BK385)</f>
        <v>0</v>
      </c>
    </row>
    <row r="369" s="28" customFormat="true" ht="16.5" hidden="false" customHeight="true" outlineLevel="0" collapsed="false">
      <c r="A369" s="23"/>
      <c r="B369" s="160"/>
      <c r="C369" s="161" t="s">
        <v>832</v>
      </c>
      <c r="D369" s="161" t="s">
        <v>133</v>
      </c>
      <c r="E369" s="162" t="s">
        <v>833</v>
      </c>
      <c r="F369" s="163" t="s">
        <v>834</v>
      </c>
      <c r="G369" s="164" t="s">
        <v>136</v>
      </c>
      <c r="H369" s="165" t="n">
        <v>6.85</v>
      </c>
      <c r="I369" s="166"/>
      <c r="J369" s="167" t="n">
        <f aca="false">ROUND(I369*H369,2)</f>
        <v>0</v>
      </c>
      <c r="K369" s="163" t="s">
        <v>144</v>
      </c>
      <c r="L369" s="24"/>
      <c r="M369" s="168"/>
      <c r="N369" s="169" t="s">
        <v>40</v>
      </c>
      <c r="O369" s="61"/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</v>
      </c>
      <c r="T369" s="171" t="n">
        <f aca="false">S369*H369</f>
        <v>0</v>
      </c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R369" s="172" t="s">
        <v>214</v>
      </c>
      <c r="AT369" s="172" t="s">
        <v>133</v>
      </c>
      <c r="AU369" s="172" t="s">
        <v>138</v>
      </c>
      <c r="AY369" s="4" t="s">
        <v>130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4" t="s">
        <v>138</v>
      </c>
      <c r="BK369" s="173" t="n">
        <f aca="false">ROUND(I369*H369,2)</f>
        <v>0</v>
      </c>
      <c r="BL369" s="4" t="s">
        <v>214</v>
      </c>
      <c r="BM369" s="172" t="s">
        <v>835</v>
      </c>
    </row>
    <row r="370" s="174" customFormat="true" ht="12.8" hidden="false" customHeight="false" outlineLevel="0" collapsed="false">
      <c r="B370" s="175"/>
      <c r="D370" s="176" t="s">
        <v>140</v>
      </c>
      <c r="E370" s="177"/>
      <c r="F370" s="178" t="s">
        <v>836</v>
      </c>
      <c r="H370" s="179" t="n">
        <v>6.85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140</v>
      </c>
      <c r="AU370" s="177" t="s">
        <v>138</v>
      </c>
      <c r="AV370" s="174" t="s">
        <v>138</v>
      </c>
      <c r="AW370" s="174" t="s">
        <v>31</v>
      </c>
      <c r="AX370" s="174" t="s">
        <v>79</v>
      </c>
      <c r="AY370" s="177" t="s">
        <v>130</v>
      </c>
    </row>
    <row r="371" s="28" customFormat="true" ht="16.5" hidden="false" customHeight="true" outlineLevel="0" collapsed="false">
      <c r="A371" s="23"/>
      <c r="B371" s="160"/>
      <c r="C371" s="161" t="s">
        <v>837</v>
      </c>
      <c r="D371" s="161" t="s">
        <v>133</v>
      </c>
      <c r="E371" s="162" t="s">
        <v>838</v>
      </c>
      <c r="F371" s="163" t="s">
        <v>839</v>
      </c>
      <c r="G371" s="164" t="s">
        <v>136</v>
      </c>
      <c r="H371" s="165" t="n">
        <v>6.85</v>
      </c>
      <c r="I371" s="166"/>
      <c r="J371" s="167" t="n">
        <f aca="false">ROUND(I371*H371,2)</f>
        <v>0</v>
      </c>
      <c r="K371" s="163" t="s">
        <v>144</v>
      </c>
      <c r="L371" s="24"/>
      <c r="M371" s="168"/>
      <c r="N371" s="169" t="s">
        <v>40</v>
      </c>
      <c r="O371" s="61"/>
      <c r="P371" s="170" t="n">
        <f aca="false">O371*H371</f>
        <v>0</v>
      </c>
      <c r="Q371" s="170" t="n">
        <v>0.0003</v>
      </c>
      <c r="R371" s="170" t="n">
        <f aca="false">Q371*H371</f>
        <v>0.002055</v>
      </c>
      <c r="S371" s="170" t="n">
        <v>0</v>
      </c>
      <c r="T371" s="171" t="n">
        <f aca="false"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72" t="s">
        <v>214</v>
      </c>
      <c r="AT371" s="172" t="s">
        <v>133</v>
      </c>
      <c r="AU371" s="172" t="s">
        <v>138</v>
      </c>
      <c r="AY371" s="4" t="s">
        <v>130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4" t="s">
        <v>138</v>
      </c>
      <c r="BK371" s="173" t="n">
        <f aca="false">ROUND(I371*H371,2)</f>
        <v>0</v>
      </c>
      <c r="BL371" s="4" t="s">
        <v>214</v>
      </c>
      <c r="BM371" s="172" t="s">
        <v>840</v>
      </c>
    </row>
    <row r="372" s="28" customFormat="true" ht="24.15" hidden="false" customHeight="true" outlineLevel="0" collapsed="false">
      <c r="A372" s="23"/>
      <c r="B372" s="160"/>
      <c r="C372" s="161" t="s">
        <v>841</v>
      </c>
      <c r="D372" s="161" t="s">
        <v>133</v>
      </c>
      <c r="E372" s="162" t="s">
        <v>842</v>
      </c>
      <c r="F372" s="163" t="s">
        <v>843</v>
      </c>
      <c r="G372" s="164" t="s">
        <v>136</v>
      </c>
      <c r="H372" s="165" t="n">
        <v>6.85</v>
      </c>
      <c r="I372" s="166"/>
      <c r="J372" s="167" t="n">
        <f aca="false">ROUND(I372*H372,2)</f>
        <v>0</v>
      </c>
      <c r="K372" s="163" t="s">
        <v>144</v>
      </c>
      <c r="L372" s="24"/>
      <c r="M372" s="168"/>
      <c r="N372" s="169" t="s">
        <v>40</v>
      </c>
      <c r="O372" s="61"/>
      <c r="P372" s="170" t="n">
        <f aca="false">O372*H372</f>
        <v>0</v>
      </c>
      <c r="Q372" s="170" t="n">
        <v>0.00758</v>
      </c>
      <c r="R372" s="170" t="n">
        <f aca="false">Q372*H372</f>
        <v>0.051923</v>
      </c>
      <c r="S372" s="170" t="n">
        <v>0</v>
      </c>
      <c r="T372" s="171" t="n">
        <f aca="false">S372*H372</f>
        <v>0</v>
      </c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R372" s="172" t="s">
        <v>214</v>
      </c>
      <c r="AT372" s="172" t="s">
        <v>133</v>
      </c>
      <c r="AU372" s="172" t="s">
        <v>138</v>
      </c>
      <c r="AY372" s="4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4" t="s">
        <v>138</v>
      </c>
      <c r="BK372" s="173" t="n">
        <f aca="false">ROUND(I372*H372,2)</f>
        <v>0</v>
      </c>
      <c r="BL372" s="4" t="s">
        <v>214</v>
      </c>
      <c r="BM372" s="172" t="s">
        <v>844</v>
      </c>
    </row>
    <row r="373" s="28" customFormat="true" ht="33" hidden="false" customHeight="true" outlineLevel="0" collapsed="false">
      <c r="A373" s="23"/>
      <c r="B373" s="160"/>
      <c r="C373" s="161" t="s">
        <v>845</v>
      </c>
      <c r="D373" s="161" t="s">
        <v>133</v>
      </c>
      <c r="E373" s="162" t="s">
        <v>846</v>
      </c>
      <c r="F373" s="163" t="s">
        <v>847</v>
      </c>
      <c r="G373" s="164" t="s">
        <v>149</v>
      </c>
      <c r="H373" s="165" t="n">
        <v>4.4</v>
      </c>
      <c r="I373" s="166"/>
      <c r="J373" s="167" t="n">
        <f aca="false">ROUND(I373*H373,2)</f>
        <v>0</v>
      </c>
      <c r="K373" s="163" t="s">
        <v>144</v>
      </c>
      <c r="L373" s="24"/>
      <c r="M373" s="168"/>
      <c r="N373" s="169" t="s">
        <v>40</v>
      </c>
      <c r="O373" s="61"/>
      <c r="P373" s="170" t="n">
        <f aca="false">O373*H373</f>
        <v>0</v>
      </c>
      <c r="Q373" s="170" t="n">
        <v>0.00058</v>
      </c>
      <c r="R373" s="170" t="n">
        <f aca="false">Q373*H373</f>
        <v>0.002552</v>
      </c>
      <c r="S373" s="170" t="n">
        <v>0</v>
      </c>
      <c r="T373" s="171" t="n">
        <f aca="false">S373*H373</f>
        <v>0</v>
      </c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R373" s="172" t="s">
        <v>214</v>
      </c>
      <c r="AT373" s="172" t="s">
        <v>133</v>
      </c>
      <c r="AU373" s="172" t="s">
        <v>138</v>
      </c>
      <c r="AY373" s="4" t="s">
        <v>130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4" t="s">
        <v>138</v>
      </c>
      <c r="BK373" s="173" t="n">
        <f aca="false">ROUND(I373*H373,2)</f>
        <v>0</v>
      </c>
      <c r="BL373" s="4" t="s">
        <v>214</v>
      </c>
      <c r="BM373" s="172" t="s">
        <v>848</v>
      </c>
    </row>
    <row r="374" s="174" customFormat="true" ht="12.8" hidden="false" customHeight="false" outlineLevel="0" collapsed="false">
      <c r="B374" s="175"/>
      <c r="D374" s="176" t="s">
        <v>140</v>
      </c>
      <c r="E374" s="177"/>
      <c r="F374" s="178" t="s">
        <v>849</v>
      </c>
      <c r="H374" s="179" t="n">
        <v>4.4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140</v>
      </c>
      <c r="AU374" s="177" t="s">
        <v>138</v>
      </c>
      <c r="AV374" s="174" t="s">
        <v>138</v>
      </c>
      <c r="AW374" s="174" t="s">
        <v>31</v>
      </c>
      <c r="AX374" s="174" t="s">
        <v>79</v>
      </c>
      <c r="AY374" s="177" t="s">
        <v>130</v>
      </c>
    </row>
    <row r="375" s="28" customFormat="true" ht="33" hidden="false" customHeight="true" outlineLevel="0" collapsed="false">
      <c r="A375" s="23"/>
      <c r="B375" s="160"/>
      <c r="C375" s="161" t="s">
        <v>850</v>
      </c>
      <c r="D375" s="161" t="s">
        <v>133</v>
      </c>
      <c r="E375" s="162" t="s">
        <v>851</v>
      </c>
      <c r="F375" s="163" t="s">
        <v>852</v>
      </c>
      <c r="G375" s="164" t="s">
        <v>136</v>
      </c>
      <c r="H375" s="165" t="n">
        <v>6.85</v>
      </c>
      <c r="I375" s="166"/>
      <c r="J375" s="167" t="n">
        <f aca="false">ROUND(I375*H375,2)</f>
        <v>0</v>
      </c>
      <c r="K375" s="163" t="s">
        <v>144</v>
      </c>
      <c r="L375" s="24"/>
      <c r="M375" s="168"/>
      <c r="N375" s="169" t="s">
        <v>40</v>
      </c>
      <c r="O375" s="61"/>
      <c r="P375" s="170" t="n">
        <f aca="false">O375*H375</f>
        <v>0</v>
      </c>
      <c r="Q375" s="170" t="n">
        <v>0.00903</v>
      </c>
      <c r="R375" s="170" t="n">
        <f aca="false">Q375*H375</f>
        <v>0.0618555</v>
      </c>
      <c r="S375" s="170" t="n">
        <v>0</v>
      </c>
      <c r="T375" s="171" t="n">
        <f aca="false">S375*H375</f>
        <v>0</v>
      </c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R375" s="172" t="s">
        <v>214</v>
      </c>
      <c r="AT375" s="172" t="s">
        <v>133</v>
      </c>
      <c r="AU375" s="172" t="s">
        <v>138</v>
      </c>
      <c r="AY375" s="4" t="s">
        <v>130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4" t="s">
        <v>138</v>
      </c>
      <c r="BK375" s="173" t="n">
        <f aca="false">ROUND(I375*H375,2)</f>
        <v>0</v>
      </c>
      <c r="BL375" s="4" t="s">
        <v>214</v>
      </c>
      <c r="BM375" s="172" t="s">
        <v>853</v>
      </c>
    </row>
    <row r="376" s="28" customFormat="true" ht="37.8" hidden="false" customHeight="true" outlineLevel="0" collapsed="false">
      <c r="A376" s="23"/>
      <c r="B376" s="160"/>
      <c r="C376" s="194" t="s">
        <v>629</v>
      </c>
      <c r="D376" s="194" t="s">
        <v>452</v>
      </c>
      <c r="E376" s="195" t="s">
        <v>854</v>
      </c>
      <c r="F376" s="196" t="s">
        <v>855</v>
      </c>
      <c r="G376" s="197" t="s">
        <v>136</v>
      </c>
      <c r="H376" s="198" t="n">
        <v>8.384</v>
      </c>
      <c r="I376" s="199"/>
      <c r="J376" s="200" t="n">
        <f aca="false">ROUND(I376*H376,2)</f>
        <v>0</v>
      </c>
      <c r="K376" s="163" t="s">
        <v>144</v>
      </c>
      <c r="L376" s="201"/>
      <c r="M376" s="202"/>
      <c r="N376" s="203" t="s">
        <v>40</v>
      </c>
      <c r="O376" s="61"/>
      <c r="P376" s="170" t="n">
        <f aca="false">O376*H376</f>
        <v>0</v>
      </c>
      <c r="Q376" s="170" t="n">
        <v>0.022</v>
      </c>
      <c r="R376" s="170" t="n">
        <f aca="false">Q376*H376</f>
        <v>0.184448</v>
      </c>
      <c r="S376" s="170" t="n">
        <v>0</v>
      </c>
      <c r="T376" s="171" t="n">
        <f aca="false">S376*H376</f>
        <v>0</v>
      </c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R376" s="172" t="s">
        <v>294</v>
      </c>
      <c r="AT376" s="172" t="s">
        <v>452</v>
      </c>
      <c r="AU376" s="172" t="s">
        <v>138</v>
      </c>
      <c r="AY376" s="4" t="s">
        <v>130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4" t="s">
        <v>138</v>
      </c>
      <c r="BK376" s="173" t="n">
        <f aca="false">ROUND(I376*H376,2)</f>
        <v>0</v>
      </c>
      <c r="BL376" s="4" t="s">
        <v>214</v>
      </c>
      <c r="BM376" s="172" t="s">
        <v>856</v>
      </c>
    </row>
    <row r="377" s="174" customFormat="true" ht="12.8" hidden="false" customHeight="false" outlineLevel="0" collapsed="false">
      <c r="B377" s="175"/>
      <c r="D377" s="176" t="s">
        <v>140</v>
      </c>
      <c r="E377" s="177"/>
      <c r="F377" s="178" t="s">
        <v>857</v>
      </c>
      <c r="H377" s="179" t="n">
        <v>7.29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140</v>
      </c>
      <c r="AU377" s="177" t="s">
        <v>138</v>
      </c>
      <c r="AV377" s="174" t="s">
        <v>138</v>
      </c>
      <c r="AW377" s="174" t="s">
        <v>31</v>
      </c>
      <c r="AX377" s="174" t="s">
        <v>79</v>
      </c>
      <c r="AY377" s="177" t="s">
        <v>130</v>
      </c>
    </row>
    <row r="378" s="174" customFormat="true" ht="12.8" hidden="false" customHeight="false" outlineLevel="0" collapsed="false">
      <c r="B378" s="175"/>
      <c r="D378" s="176" t="s">
        <v>140</v>
      </c>
      <c r="F378" s="178" t="s">
        <v>858</v>
      </c>
      <c r="H378" s="179" t="n">
        <v>8.384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140</v>
      </c>
      <c r="AU378" s="177" t="s">
        <v>138</v>
      </c>
      <c r="AV378" s="174" t="s">
        <v>138</v>
      </c>
      <c r="AW378" s="174" t="s">
        <v>2</v>
      </c>
      <c r="AX378" s="174" t="s">
        <v>79</v>
      </c>
      <c r="AY378" s="177" t="s">
        <v>130</v>
      </c>
    </row>
    <row r="379" s="28" customFormat="true" ht="33" hidden="false" customHeight="true" outlineLevel="0" collapsed="false">
      <c r="A379" s="23"/>
      <c r="B379" s="160"/>
      <c r="C379" s="161" t="s">
        <v>859</v>
      </c>
      <c r="D379" s="161" t="s">
        <v>133</v>
      </c>
      <c r="E379" s="162" t="s">
        <v>860</v>
      </c>
      <c r="F379" s="163" t="s">
        <v>861</v>
      </c>
      <c r="G379" s="164" t="s">
        <v>136</v>
      </c>
      <c r="H379" s="165" t="n">
        <v>6.85</v>
      </c>
      <c r="I379" s="166"/>
      <c r="J379" s="167" t="n">
        <f aca="false">ROUND(I379*H379,2)</f>
        <v>0</v>
      </c>
      <c r="K379" s="163" t="s">
        <v>144</v>
      </c>
      <c r="L379" s="24"/>
      <c r="M379" s="168"/>
      <c r="N379" s="169" t="s">
        <v>40</v>
      </c>
      <c r="O379" s="61"/>
      <c r="P379" s="170" t="n">
        <f aca="false">O379*H379</f>
        <v>0</v>
      </c>
      <c r="Q379" s="170" t="n">
        <v>0</v>
      </c>
      <c r="R379" s="170" t="n">
        <f aca="false">Q379*H379</f>
        <v>0</v>
      </c>
      <c r="S379" s="170" t="n">
        <v>0</v>
      </c>
      <c r="T379" s="171" t="n">
        <f aca="false">S379*H379</f>
        <v>0</v>
      </c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R379" s="172" t="s">
        <v>214</v>
      </c>
      <c r="AT379" s="172" t="s">
        <v>133</v>
      </c>
      <c r="AU379" s="172" t="s">
        <v>138</v>
      </c>
      <c r="AY379" s="4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4" t="s">
        <v>138</v>
      </c>
      <c r="BK379" s="173" t="n">
        <f aca="false">ROUND(I379*H379,2)</f>
        <v>0</v>
      </c>
      <c r="BL379" s="4" t="s">
        <v>214</v>
      </c>
      <c r="BM379" s="172" t="s">
        <v>862</v>
      </c>
    </row>
    <row r="380" s="28" customFormat="true" ht="24.15" hidden="false" customHeight="true" outlineLevel="0" collapsed="false">
      <c r="A380" s="23"/>
      <c r="B380" s="160"/>
      <c r="C380" s="161" t="s">
        <v>863</v>
      </c>
      <c r="D380" s="161" t="s">
        <v>133</v>
      </c>
      <c r="E380" s="162" t="s">
        <v>864</v>
      </c>
      <c r="F380" s="163" t="s">
        <v>865</v>
      </c>
      <c r="G380" s="164" t="s">
        <v>136</v>
      </c>
      <c r="H380" s="165" t="n">
        <v>7.7</v>
      </c>
      <c r="I380" s="166"/>
      <c r="J380" s="167" t="n">
        <f aca="false">ROUND(I380*H380,2)</f>
        <v>0</v>
      </c>
      <c r="K380" s="163" t="s">
        <v>144</v>
      </c>
      <c r="L380" s="24"/>
      <c r="M380" s="168"/>
      <c r="N380" s="169" t="s">
        <v>40</v>
      </c>
      <c r="O380" s="61"/>
      <c r="P380" s="170" t="n">
        <f aca="false">O380*H380</f>
        <v>0</v>
      </c>
      <c r="Q380" s="170" t="n">
        <v>0.0015</v>
      </c>
      <c r="R380" s="170" t="n">
        <f aca="false">Q380*H380</f>
        <v>0.01155</v>
      </c>
      <c r="S380" s="170" t="n">
        <v>0</v>
      </c>
      <c r="T380" s="171" t="n">
        <f aca="false">S380*H380</f>
        <v>0</v>
      </c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R380" s="172" t="s">
        <v>214</v>
      </c>
      <c r="AT380" s="172" t="s">
        <v>133</v>
      </c>
      <c r="AU380" s="172" t="s">
        <v>138</v>
      </c>
      <c r="AY380" s="4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4" t="s">
        <v>138</v>
      </c>
      <c r="BK380" s="173" t="n">
        <f aca="false">ROUND(I380*H380,2)</f>
        <v>0</v>
      </c>
      <c r="BL380" s="4" t="s">
        <v>214</v>
      </c>
      <c r="BM380" s="172" t="s">
        <v>866</v>
      </c>
    </row>
    <row r="381" s="174" customFormat="true" ht="12.8" hidden="false" customHeight="false" outlineLevel="0" collapsed="false">
      <c r="B381" s="175"/>
      <c r="D381" s="176" t="s">
        <v>140</v>
      </c>
      <c r="E381" s="177"/>
      <c r="F381" s="178" t="s">
        <v>867</v>
      </c>
      <c r="H381" s="179" t="n">
        <v>1.4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140</v>
      </c>
      <c r="AU381" s="177" t="s">
        <v>138</v>
      </c>
      <c r="AV381" s="174" t="s">
        <v>138</v>
      </c>
      <c r="AW381" s="174" t="s">
        <v>31</v>
      </c>
      <c r="AX381" s="174" t="s">
        <v>74</v>
      </c>
      <c r="AY381" s="177" t="s">
        <v>130</v>
      </c>
    </row>
    <row r="382" s="174" customFormat="true" ht="12.8" hidden="false" customHeight="false" outlineLevel="0" collapsed="false">
      <c r="B382" s="175"/>
      <c r="D382" s="176" t="s">
        <v>140</v>
      </c>
      <c r="E382" s="177"/>
      <c r="F382" s="178" t="s">
        <v>868</v>
      </c>
      <c r="H382" s="179" t="n">
        <v>4.9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140</v>
      </c>
      <c r="AU382" s="177" t="s">
        <v>138</v>
      </c>
      <c r="AV382" s="174" t="s">
        <v>138</v>
      </c>
      <c r="AW382" s="174" t="s">
        <v>31</v>
      </c>
      <c r="AX382" s="174" t="s">
        <v>74</v>
      </c>
      <c r="AY382" s="177" t="s">
        <v>130</v>
      </c>
    </row>
    <row r="383" s="174" customFormat="true" ht="12.8" hidden="false" customHeight="false" outlineLevel="0" collapsed="false">
      <c r="B383" s="175"/>
      <c r="D383" s="176" t="s">
        <v>140</v>
      </c>
      <c r="E383" s="177"/>
      <c r="F383" s="178" t="s">
        <v>867</v>
      </c>
      <c r="H383" s="179" t="n">
        <v>1.4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140</v>
      </c>
      <c r="AU383" s="177" t="s">
        <v>138</v>
      </c>
      <c r="AV383" s="174" t="s">
        <v>138</v>
      </c>
      <c r="AW383" s="174" t="s">
        <v>31</v>
      </c>
      <c r="AX383" s="174" t="s">
        <v>74</v>
      </c>
      <c r="AY383" s="177" t="s">
        <v>130</v>
      </c>
    </row>
    <row r="384" s="184" customFormat="true" ht="12.8" hidden="false" customHeight="false" outlineLevel="0" collapsed="false">
      <c r="B384" s="185"/>
      <c r="D384" s="176" t="s">
        <v>140</v>
      </c>
      <c r="E384" s="186"/>
      <c r="F384" s="187" t="s">
        <v>172</v>
      </c>
      <c r="H384" s="188" t="n">
        <v>7.7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140</v>
      </c>
      <c r="AU384" s="186" t="s">
        <v>138</v>
      </c>
      <c r="AV384" s="184" t="s">
        <v>137</v>
      </c>
      <c r="AW384" s="184" t="s">
        <v>31</v>
      </c>
      <c r="AX384" s="184" t="s">
        <v>79</v>
      </c>
      <c r="AY384" s="186" t="s">
        <v>130</v>
      </c>
    </row>
    <row r="385" s="28" customFormat="true" ht="24.15" hidden="false" customHeight="true" outlineLevel="0" collapsed="false">
      <c r="A385" s="23"/>
      <c r="B385" s="160"/>
      <c r="C385" s="161" t="s">
        <v>869</v>
      </c>
      <c r="D385" s="161" t="s">
        <v>133</v>
      </c>
      <c r="E385" s="162" t="s">
        <v>870</v>
      </c>
      <c r="F385" s="163" t="s">
        <v>871</v>
      </c>
      <c r="G385" s="164" t="s">
        <v>357</v>
      </c>
      <c r="H385" s="193"/>
      <c r="I385" s="166"/>
      <c r="J385" s="167" t="n">
        <f aca="false">ROUND(I385*H385,2)</f>
        <v>0</v>
      </c>
      <c r="K385" s="163" t="s">
        <v>144</v>
      </c>
      <c r="L385" s="24"/>
      <c r="M385" s="168"/>
      <c r="N385" s="169" t="s">
        <v>40</v>
      </c>
      <c r="O385" s="61"/>
      <c r="P385" s="170" t="n">
        <f aca="false">O385*H385</f>
        <v>0</v>
      </c>
      <c r="Q385" s="170" t="n">
        <v>0</v>
      </c>
      <c r="R385" s="170" t="n">
        <f aca="false">Q385*H385</f>
        <v>0</v>
      </c>
      <c r="S385" s="170" t="n">
        <v>0</v>
      </c>
      <c r="T385" s="171" t="n">
        <f aca="false">S385*H385</f>
        <v>0</v>
      </c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R385" s="172" t="s">
        <v>214</v>
      </c>
      <c r="AT385" s="172" t="s">
        <v>133</v>
      </c>
      <c r="AU385" s="172" t="s">
        <v>138</v>
      </c>
      <c r="AY385" s="4" t="s">
        <v>130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4" t="s">
        <v>138</v>
      </c>
      <c r="BK385" s="173" t="n">
        <f aca="false">ROUND(I385*H385,2)</f>
        <v>0</v>
      </c>
      <c r="BL385" s="4" t="s">
        <v>214</v>
      </c>
      <c r="BM385" s="172" t="s">
        <v>872</v>
      </c>
    </row>
    <row r="386" s="146" customFormat="true" ht="22.8" hidden="false" customHeight="true" outlineLevel="0" collapsed="false">
      <c r="B386" s="147"/>
      <c r="D386" s="148" t="s">
        <v>73</v>
      </c>
      <c r="E386" s="158" t="s">
        <v>873</v>
      </c>
      <c r="F386" s="158" t="s">
        <v>874</v>
      </c>
      <c r="I386" s="150"/>
      <c r="J386" s="159" t="n">
        <f aca="false">BK386</f>
        <v>0</v>
      </c>
      <c r="L386" s="147"/>
      <c r="M386" s="152"/>
      <c r="N386" s="153"/>
      <c r="O386" s="153"/>
      <c r="P386" s="154" t="n">
        <f aca="false">SUM(P387:P405)</f>
        <v>0</v>
      </c>
      <c r="Q386" s="153"/>
      <c r="R386" s="154" t="n">
        <f aca="false">SUM(R387:R405)</f>
        <v>0.8569984</v>
      </c>
      <c r="S386" s="153"/>
      <c r="T386" s="155" t="n">
        <f aca="false">SUM(T387:T405)</f>
        <v>0.2349</v>
      </c>
      <c r="AR386" s="148" t="s">
        <v>138</v>
      </c>
      <c r="AT386" s="156" t="s">
        <v>73</v>
      </c>
      <c r="AU386" s="156" t="s">
        <v>79</v>
      </c>
      <c r="AY386" s="148" t="s">
        <v>130</v>
      </c>
      <c r="BK386" s="157" t="n">
        <f aca="false">SUM(BK387:BK405)</f>
        <v>0</v>
      </c>
    </row>
    <row r="387" s="28" customFormat="true" ht="24.15" hidden="false" customHeight="true" outlineLevel="0" collapsed="false">
      <c r="A387" s="23"/>
      <c r="B387" s="160"/>
      <c r="C387" s="161" t="s">
        <v>875</v>
      </c>
      <c r="D387" s="161" t="s">
        <v>133</v>
      </c>
      <c r="E387" s="162" t="s">
        <v>876</v>
      </c>
      <c r="F387" s="163" t="s">
        <v>877</v>
      </c>
      <c r="G387" s="164" t="s">
        <v>136</v>
      </c>
      <c r="H387" s="165" t="n">
        <v>78.3</v>
      </c>
      <c r="I387" s="166"/>
      <c r="J387" s="167" t="n">
        <f aca="false">ROUND(I387*H387,2)</f>
        <v>0</v>
      </c>
      <c r="K387" s="163" t="s">
        <v>144</v>
      </c>
      <c r="L387" s="24"/>
      <c r="M387" s="168"/>
      <c r="N387" s="169" t="s">
        <v>40</v>
      </c>
      <c r="O387" s="61"/>
      <c r="P387" s="170" t="n">
        <f aca="false">O387*H387</f>
        <v>0</v>
      </c>
      <c r="Q387" s="170" t="n">
        <v>0</v>
      </c>
      <c r="R387" s="170" t="n">
        <f aca="false">Q387*H387</f>
        <v>0</v>
      </c>
      <c r="S387" s="170" t="n">
        <v>0</v>
      </c>
      <c r="T387" s="171" t="n">
        <f aca="false">S387*H387</f>
        <v>0</v>
      </c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R387" s="172" t="s">
        <v>214</v>
      </c>
      <c r="AT387" s="172" t="s">
        <v>133</v>
      </c>
      <c r="AU387" s="172" t="s">
        <v>138</v>
      </c>
      <c r="AY387" s="4" t="s">
        <v>130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4" t="s">
        <v>138</v>
      </c>
      <c r="BK387" s="173" t="n">
        <f aca="false">ROUND(I387*H387,2)</f>
        <v>0</v>
      </c>
      <c r="BL387" s="4" t="s">
        <v>214</v>
      </c>
      <c r="BM387" s="172" t="s">
        <v>878</v>
      </c>
    </row>
    <row r="388" s="28" customFormat="true" ht="16.5" hidden="false" customHeight="true" outlineLevel="0" collapsed="false">
      <c r="A388" s="23"/>
      <c r="B388" s="160"/>
      <c r="C388" s="161" t="s">
        <v>879</v>
      </c>
      <c r="D388" s="161" t="s">
        <v>133</v>
      </c>
      <c r="E388" s="162" t="s">
        <v>880</v>
      </c>
      <c r="F388" s="163" t="s">
        <v>881</v>
      </c>
      <c r="G388" s="164" t="s">
        <v>136</v>
      </c>
      <c r="H388" s="165" t="n">
        <v>78.3</v>
      </c>
      <c r="I388" s="166"/>
      <c r="J388" s="167" t="n">
        <f aca="false">ROUND(I388*H388,2)</f>
        <v>0</v>
      </c>
      <c r="K388" s="163" t="s">
        <v>144</v>
      </c>
      <c r="L388" s="24"/>
      <c r="M388" s="168"/>
      <c r="N388" s="169" t="s">
        <v>40</v>
      </c>
      <c r="O388" s="61"/>
      <c r="P388" s="170" t="n">
        <f aca="false">O388*H388</f>
        <v>0</v>
      </c>
      <c r="Q388" s="170" t="n">
        <v>0</v>
      </c>
      <c r="R388" s="170" t="n">
        <f aca="false">Q388*H388</f>
        <v>0</v>
      </c>
      <c r="S388" s="170" t="n">
        <v>0</v>
      </c>
      <c r="T388" s="171" t="n">
        <f aca="false">S388*H388</f>
        <v>0</v>
      </c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R388" s="172" t="s">
        <v>214</v>
      </c>
      <c r="AT388" s="172" t="s">
        <v>133</v>
      </c>
      <c r="AU388" s="172" t="s">
        <v>138</v>
      </c>
      <c r="AY388" s="4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4" t="s">
        <v>138</v>
      </c>
      <c r="BK388" s="173" t="n">
        <f aca="false">ROUND(I388*H388,2)</f>
        <v>0</v>
      </c>
      <c r="BL388" s="4" t="s">
        <v>214</v>
      </c>
      <c r="BM388" s="172" t="s">
        <v>882</v>
      </c>
    </row>
    <row r="389" s="28" customFormat="true" ht="24.15" hidden="false" customHeight="true" outlineLevel="0" collapsed="false">
      <c r="A389" s="23"/>
      <c r="B389" s="160"/>
      <c r="C389" s="161" t="s">
        <v>883</v>
      </c>
      <c r="D389" s="161" t="s">
        <v>133</v>
      </c>
      <c r="E389" s="162" t="s">
        <v>884</v>
      </c>
      <c r="F389" s="163" t="s">
        <v>885</v>
      </c>
      <c r="G389" s="164" t="s">
        <v>136</v>
      </c>
      <c r="H389" s="165" t="n">
        <v>78.3</v>
      </c>
      <c r="I389" s="166"/>
      <c r="J389" s="167" t="n">
        <f aca="false">ROUND(I389*H389,2)</f>
        <v>0</v>
      </c>
      <c r="K389" s="163" t="s">
        <v>144</v>
      </c>
      <c r="L389" s="24"/>
      <c r="M389" s="168"/>
      <c r="N389" s="169" t="s">
        <v>40</v>
      </c>
      <c r="O389" s="61"/>
      <c r="P389" s="170" t="n">
        <f aca="false">O389*H389</f>
        <v>0</v>
      </c>
      <c r="Q389" s="170" t="n">
        <v>3E-005</v>
      </c>
      <c r="R389" s="170" t="n">
        <f aca="false">Q389*H389</f>
        <v>0.002349</v>
      </c>
      <c r="S389" s="170" t="n">
        <v>0</v>
      </c>
      <c r="T389" s="171" t="n">
        <f aca="false">S389*H389</f>
        <v>0</v>
      </c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R389" s="172" t="s">
        <v>214</v>
      </c>
      <c r="AT389" s="172" t="s">
        <v>133</v>
      </c>
      <c r="AU389" s="172" t="s">
        <v>138</v>
      </c>
      <c r="AY389" s="4" t="s">
        <v>130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4" t="s">
        <v>138</v>
      </c>
      <c r="BK389" s="173" t="n">
        <f aca="false">ROUND(I389*H389,2)</f>
        <v>0</v>
      </c>
      <c r="BL389" s="4" t="s">
        <v>214</v>
      </c>
      <c r="BM389" s="172" t="s">
        <v>886</v>
      </c>
    </row>
    <row r="390" s="28" customFormat="true" ht="24.15" hidden="false" customHeight="true" outlineLevel="0" collapsed="false">
      <c r="A390" s="23"/>
      <c r="B390" s="160"/>
      <c r="C390" s="161" t="s">
        <v>887</v>
      </c>
      <c r="D390" s="161" t="s">
        <v>133</v>
      </c>
      <c r="E390" s="162" t="s">
        <v>888</v>
      </c>
      <c r="F390" s="163" t="s">
        <v>889</v>
      </c>
      <c r="G390" s="164" t="s">
        <v>136</v>
      </c>
      <c r="H390" s="165" t="n">
        <v>78.3</v>
      </c>
      <c r="I390" s="166"/>
      <c r="J390" s="167" t="n">
        <f aca="false">ROUND(I390*H390,2)</f>
        <v>0</v>
      </c>
      <c r="K390" s="163" t="s">
        <v>144</v>
      </c>
      <c r="L390" s="24"/>
      <c r="M390" s="168"/>
      <c r="N390" s="169" t="s">
        <v>40</v>
      </c>
      <c r="O390" s="61"/>
      <c r="P390" s="170" t="n">
        <f aca="false">O390*H390</f>
        <v>0</v>
      </c>
      <c r="Q390" s="170" t="n">
        <v>0.00012</v>
      </c>
      <c r="R390" s="170" t="n">
        <f aca="false">Q390*H390</f>
        <v>0.009396</v>
      </c>
      <c r="S390" s="170" t="n">
        <v>0</v>
      </c>
      <c r="T390" s="171" t="n">
        <f aca="false">S390*H390</f>
        <v>0</v>
      </c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R390" s="172" t="s">
        <v>214</v>
      </c>
      <c r="AT390" s="172" t="s">
        <v>133</v>
      </c>
      <c r="AU390" s="172" t="s">
        <v>138</v>
      </c>
      <c r="AY390" s="4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4" t="s">
        <v>138</v>
      </c>
      <c r="BK390" s="173" t="n">
        <f aca="false">ROUND(I390*H390,2)</f>
        <v>0</v>
      </c>
      <c r="BL390" s="4" t="s">
        <v>214</v>
      </c>
      <c r="BM390" s="172" t="s">
        <v>890</v>
      </c>
    </row>
    <row r="391" s="28" customFormat="true" ht="33" hidden="false" customHeight="true" outlineLevel="0" collapsed="false">
      <c r="A391" s="23"/>
      <c r="B391" s="160"/>
      <c r="C391" s="161" t="s">
        <v>891</v>
      </c>
      <c r="D391" s="161" t="s">
        <v>133</v>
      </c>
      <c r="E391" s="162" t="s">
        <v>892</v>
      </c>
      <c r="F391" s="163" t="s">
        <v>893</v>
      </c>
      <c r="G391" s="164" t="s">
        <v>136</v>
      </c>
      <c r="H391" s="165" t="n">
        <v>78.3</v>
      </c>
      <c r="I391" s="166"/>
      <c r="J391" s="167" t="n">
        <f aca="false">ROUND(I391*H391,2)</f>
        <v>0</v>
      </c>
      <c r="K391" s="163" t="s">
        <v>144</v>
      </c>
      <c r="L391" s="24"/>
      <c r="M391" s="168"/>
      <c r="N391" s="169" t="s">
        <v>40</v>
      </c>
      <c r="O391" s="61"/>
      <c r="P391" s="170" t="n">
        <f aca="false">O391*H391</f>
        <v>0</v>
      </c>
      <c r="Q391" s="170" t="n">
        <v>0.00758</v>
      </c>
      <c r="R391" s="170" t="n">
        <f aca="false">Q391*H391</f>
        <v>0.593514</v>
      </c>
      <c r="S391" s="170" t="n">
        <v>0</v>
      </c>
      <c r="T391" s="171" t="n">
        <f aca="false">S391*H391</f>
        <v>0</v>
      </c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R391" s="172" t="s">
        <v>214</v>
      </c>
      <c r="AT391" s="172" t="s">
        <v>133</v>
      </c>
      <c r="AU391" s="172" t="s">
        <v>138</v>
      </c>
      <c r="AY391" s="4" t="s">
        <v>130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4" t="s">
        <v>138</v>
      </c>
      <c r="BK391" s="173" t="n">
        <f aca="false">ROUND(I391*H391,2)</f>
        <v>0</v>
      </c>
      <c r="BL391" s="4" t="s">
        <v>214</v>
      </c>
      <c r="BM391" s="172" t="s">
        <v>894</v>
      </c>
    </row>
    <row r="392" s="28" customFormat="true" ht="24.15" hidden="false" customHeight="true" outlineLevel="0" collapsed="false">
      <c r="A392" s="23"/>
      <c r="B392" s="160"/>
      <c r="C392" s="161" t="s">
        <v>895</v>
      </c>
      <c r="D392" s="161" t="s">
        <v>133</v>
      </c>
      <c r="E392" s="162" t="s">
        <v>896</v>
      </c>
      <c r="F392" s="163" t="s">
        <v>897</v>
      </c>
      <c r="G392" s="164" t="s">
        <v>136</v>
      </c>
      <c r="H392" s="165" t="n">
        <v>78.3</v>
      </c>
      <c r="I392" s="166"/>
      <c r="J392" s="167" t="n">
        <f aca="false">ROUND(I392*H392,2)</f>
        <v>0</v>
      </c>
      <c r="K392" s="163" t="s">
        <v>144</v>
      </c>
      <c r="L392" s="24"/>
      <c r="M392" s="168"/>
      <c r="N392" s="169" t="s">
        <v>40</v>
      </c>
      <c r="O392" s="61"/>
      <c r="P392" s="170" t="n">
        <f aca="false">O392*H392</f>
        <v>0</v>
      </c>
      <c r="Q392" s="170" t="n">
        <v>0</v>
      </c>
      <c r="R392" s="170" t="n">
        <f aca="false">Q392*H392</f>
        <v>0</v>
      </c>
      <c r="S392" s="170" t="n">
        <v>0.003</v>
      </c>
      <c r="T392" s="171" t="n">
        <f aca="false">S392*H392</f>
        <v>0.2349</v>
      </c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R392" s="172" t="s">
        <v>214</v>
      </c>
      <c r="AT392" s="172" t="s">
        <v>133</v>
      </c>
      <c r="AU392" s="172" t="s">
        <v>138</v>
      </c>
      <c r="AY392" s="4" t="s">
        <v>130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4" t="s">
        <v>138</v>
      </c>
      <c r="BK392" s="173" t="n">
        <f aca="false">ROUND(I392*H392,2)</f>
        <v>0</v>
      </c>
      <c r="BL392" s="4" t="s">
        <v>214</v>
      </c>
      <c r="BM392" s="172" t="s">
        <v>898</v>
      </c>
    </row>
    <row r="393" s="174" customFormat="true" ht="12.8" hidden="false" customHeight="false" outlineLevel="0" collapsed="false">
      <c r="B393" s="175"/>
      <c r="D393" s="176" t="s">
        <v>140</v>
      </c>
      <c r="E393" s="177"/>
      <c r="F393" s="178" t="s">
        <v>899</v>
      </c>
      <c r="H393" s="179" t="n">
        <v>78.3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140</v>
      </c>
      <c r="AU393" s="177" t="s">
        <v>138</v>
      </c>
      <c r="AV393" s="174" t="s">
        <v>138</v>
      </c>
      <c r="AW393" s="174" t="s">
        <v>31</v>
      </c>
      <c r="AX393" s="174" t="s">
        <v>79</v>
      </c>
      <c r="AY393" s="177" t="s">
        <v>130</v>
      </c>
    </row>
    <row r="394" s="28" customFormat="true" ht="16.5" hidden="false" customHeight="true" outlineLevel="0" collapsed="false">
      <c r="A394" s="23"/>
      <c r="B394" s="160"/>
      <c r="C394" s="161" t="s">
        <v>900</v>
      </c>
      <c r="D394" s="161" t="s">
        <v>133</v>
      </c>
      <c r="E394" s="162" t="s">
        <v>901</v>
      </c>
      <c r="F394" s="163" t="s">
        <v>902</v>
      </c>
      <c r="G394" s="164" t="s">
        <v>136</v>
      </c>
      <c r="H394" s="165" t="n">
        <v>78.3</v>
      </c>
      <c r="I394" s="166"/>
      <c r="J394" s="167" t="n">
        <f aca="false">ROUND(I394*H394,2)</f>
        <v>0</v>
      </c>
      <c r="K394" s="163" t="s">
        <v>144</v>
      </c>
      <c r="L394" s="24"/>
      <c r="M394" s="168"/>
      <c r="N394" s="169" t="s">
        <v>40</v>
      </c>
      <c r="O394" s="61"/>
      <c r="P394" s="170" t="n">
        <f aca="false">O394*H394</f>
        <v>0</v>
      </c>
      <c r="Q394" s="170" t="n">
        <v>0.0003</v>
      </c>
      <c r="R394" s="170" t="n">
        <f aca="false">Q394*H394</f>
        <v>0.02349</v>
      </c>
      <c r="S394" s="170" t="n">
        <v>0</v>
      </c>
      <c r="T394" s="171" t="n">
        <f aca="false">S394*H394</f>
        <v>0</v>
      </c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R394" s="172" t="s">
        <v>214</v>
      </c>
      <c r="AT394" s="172" t="s">
        <v>133</v>
      </c>
      <c r="AU394" s="172" t="s">
        <v>138</v>
      </c>
      <c r="AY394" s="4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4" t="s">
        <v>138</v>
      </c>
      <c r="BK394" s="173" t="n">
        <f aca="false">ROUND(I394*H394,2)</f>
        <v>0</v>
      </c>
      <c r="BL394" s="4" t="s">
        <v>214</v>
      </c>
      <c r="BM394" s="172" t="s">
        <v>903</v>
      </c>
    </row>
    <row r="395" s="28" customFormat="true" ht="16.5" hidden="false" customHeight="true" outlineLevel="0" collapsed="false">
      <c r="A395" s="23"/>
      <c r="B395" s="160"/>
      <c r="C395" s="194" t="s">
        <v>904</v>
      </c>
      <c r="D395" s="194" t="s">
        <v>452</v>
      </c>
      <c r="E395" s="195" t="s">
        <v>905</v>
      </c>
      <c r="F395" s="196" t="s">
        <v>906</v>
      </c>
      <c r="G395" s="197" t="s">
        <v>136</v>
      </c>
      <c r="H395" s="198" t="n">
        <v>86.13</v>
      </c>
      <c r="I395" s="199"/>
      <c r="J395" s="200" t="n">
        <f aca="false">ROUND(I395*H395,2)</f>
        <v>0</v>
      </c>
      <c r="K395" s="163" t="s">
        <v>144</v>
      </c>
      <c r="L395" s="201"/>
      <c r="M395" s="202"/>
      <c r="N395" s="203" t="s">
        <v>40</v>
      </c>
      <c r="O395" s="61"/>
      <c r="P395" s="170" t="n">
        <f aca="false">O395*H395</f>
        <v>0</v>
      </c>
      <c r="Q395" s="170" t="n">
        <v>0.00264</v>
      </c>
      <c r="R395" s="170" t="n">
        <f aca="false">Q395*H395</f>
        <v>0.2273832</v>
      </c>
      <c r="S395" s="170" t="n">
        <v>0</v>
      </c>
      <c r="T395" s="171" t="n">
        <f aca="false">S395*H395</f>
        <v>0</v>
      </c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R395" s="172" t="s">
        <v>294</v>
      </c>
      <c r="AT395" s="172" t="s">
        <v>452</v>
      </c>
      <c r="AU395" s="172" t="s">
        <v>138</v>
      </c>
      <c r="AY395" s="4" t="s">
        <v>130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4" t="s">
        <v>138</v>
      </c>
      <c r="BK395" s="173" t="n">
        <f aca="false">ROUND(I395*H395,2)</f>
        <v>0</v>
      </c>
      <c r="BL395" s="4" t="s">
        <v>214</v>
      </c>
      <c r="BM395" s="172" t="s">
        <v>907</v>
      </c>
    </row>
    <row r="396" s="174" customFormat="true" ht="12.8" hidden="false" customHeight="false" outlineLevel="0" collapsed="false">
      <c r="B396" s="175"/>
      <c r="D396" s="176" t="s">
        <v>140</v>
      </c>
      <c r="F396" s="178" t="s">
        <v>908</v>
      </c>
      <c r="H396" s="179" t="n">
        <v>86.13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140</v>
      </c>
      <c r="AU396" s="177" t="s">
        <v>138</v>
      </c>
      <c r="AV396" s="174" t="s">
        <v>138</v>
      </c>
      <c r="AW396" s="174" t="s">
        <v>2</v>
      </c>
      <c r="AX396" s="174" t="s">
        <v>79</v>
      </c>
      <c r="AY396" s="177" t="s">
        <v>130</v>
      </c>
    </row>
    <row r="397" s="28" customFormat="true" ht="24.15" hidden="false" customHeight="true" outlineLevel="0" collapsed="false">
      <c r="A397" s="23"/>
      <c r="B397" s="160"/>
      <c r="C397" s="161" t="s">
        <v>909</v>
      </c>
      <c r="D397" s="161" t="s">
        <v>133</v>
      </c>
      <c r="E397" s="162" t="s">
        <v>910</v>
      </c>
      <c r="F397" s="163" t="s">
        <v>911</v>
      </c>
      <c r="G397" s="164" t="s">
        <v>149</v>
      </c>
      <c r="H397" s="165" t="n">
        <v>18</v>
      </c>
      <c r="I397" s="166"/>
      <c r="J397" s="167" t="n">
        <f aca="false">ROUND(I397*H397,2)</f>
        <v>0</v>
      </c>
      <c r="K397" s="163"/>
      <c r="L397" s="24"/>
      <c r="M397" s="168"/>
      <c r="N397" s="169" t="s">
        <v>40</v>
      </c>
      <c r="O397" s="61"/>
      <c r="P397" s="170" t="n">
        <f aca="false">O397*H397</f>
        <v>0</v>
      </c>
      <c r="Q397" s="170" t="n">
        <v>0</v>
      </c>
      <c r="R397" s="170" t="n">
        <f aca="false">Q397*H397</f>
        <v>0</v>
      </c>
      <c r="S397" s="170" t="n">
        <v>0</v>
      </c>
      <c r="T397" s="171" t="n">
        <f aca="false">S397*H397</f>
        <v>0</v>
      </c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R397" s="172" t="s">
        <v>214</v>
      </c>
      <c r="AT397" s="172" t="s">
        <v>133</v>
      </c>
      <c r="AU397" s="172" t="s">
        <v>138</v>
      </c>
      <c r="AY397" s="4" t="s">
        <v>130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4" t="s">
        <v>138</v>
      </c>
      <c r="BK397" s="173" t="n">
        <f aca="false">ROUND(I397*H397,2)</f>
        <v>0</v>
      </c>
      <c r="BL397" s="4" t="s">
        <v>214</v>
      </c>
      <c r="BM397" s="172" t="s">
        <v>912</v>
      </c>
    </row>
    <row r="398" s="174" customFormat="true" ht="12.8" hidden="false" customHeight="false" outlineLevel="0" collapsed="false">
      <c r="B398" s="175"/>
      <c r="D398" s="176" t="s">
        <v>140</v>
      </c>
      <c r="E398" s="177"/>
      <c r="F398" s="178" t="s">
        <v>913</v>
      </c>
      <c r="H398" s="179" t="n">
        <v>18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140</v>
      </c>
      <c r="AU398" s="177" t="s">
        <v>138</v>
      </c>
      <c r="AV398" s="174" t="s">
        <v>138</v>
      </c>
      <c r="AW398" s="174" t="s">
        <v>31</v>
      </c>
      <c r="AX398" s="174" t="s">
        <v>79</v>
      </c>
      <c r="AY398" s="177" t="s">
        <v>130</v>
      </c>
    </row>
    <row r="399" s="28" customFormat="true" ht="16.5" hidden="false" customHeight="true" outlineLevel="0" collapsed="false">
      <c r="A399" s="23"/>
      <c r="B399" s="160"/>
      <c r="C399" s="161" t="s">
        <v>914</v>
      </c>
      <c r="D399" s="161" t="s">
        <v>133</v>
      </c>
      <c r="E399" s="162" t="s">
        <v>915</v>
      </c>
      <c r="F399" s="163" t="s">
        <v>916</v>
      </c>
      <c r="G399" s="164" t="s">
        <v>149</v>
      </c>
      <c r="H399" s="165" t="n">
        <v>86.62</v>
      </c>
      <c r="I399" s="166"/>
      <c r="J399" s="167" t="n">
        <f aca="false">ROUND(I399*H399,2)</f>
        <v>0</v>
      </c>
      <c r="K399" s="163"/>
      <c r="L399" s="24"/>
      <c r="M399" s="168"/>
      <c r="N399" s="169" t="s">
        <v>40</v>
      </c>
      <c r="O399" s="61"/>
      <c r="P399" s="170" t="n">
        <f aca="false">O399*H399</f>
        <v>0</v>
      </c>
      <c r="Q399" s="170" t="n">
        <v>1E-005</v>
      </c>
      <c r="R399" s="170" t="n">
        <f aca="false">Q399*H399</f>
        <v>0.0008662</v>
      </c>
      <c r="S399" s="170" t="n">
        <v>0</v>
      </c>
      <c r="T399" s="171" t="n">
        <f aca="false">S399*H399</f>
        <v>0</v>
      </c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R399" s="172" t="s">
        <v>214</v>
      </c>
      <c r="AT399" s="172" t="s">
        <v>133</v>
      </c>
      <c r="AU399" s="172" t="s">
        <v>138</v>
      </c>
      <c r="AY399" s="4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4" t="s">
        <v>138</v>
      </c>
      <c r="BK399" s="173" t="n">
        <f aca="false">ROUND(I399*H399,2)</f>
        <v>0</v>
      </c>
      <c r="BL399" s="4" t="s">
        <v>214</v>
      </c>
      <c r="BM399" s="172" t="s">
        <v>917</v>
      </c>
    </row>
    <row r="400" s="174" customFormat="true" ht="12.8" hidden="false" customHeight="false" outlineLevel="0" collapsed="false">
      <c r="B400" s="175"/>
      <c r="D400" s="176" t="s">
        <v>140</v>
      </c>
      <c r="E400" s="177"/>
      <c r="F400" s="178" t="s">
        <v>918</v>
      </c>
      <c r="H400" s="179" t="n">
        <v>25.6</v>
      </c>
      <c r="I400" s="180"/>
      <c r="L400" s="175"/>
      <c r="M400" s="181"/>
      <c r="N400" s="182"/>
      <c r="O400" s="182"/>
      <c r="P400" s="182"/>
      <c r="Q400" s="182"/>
      <c r="R400" s="182"/>
      <c r="S400" s="182"/>
      <c r="T400" s="183"/>
      <c r="AT400" s="177" t="s">
        <v>140</v>
      </c>
      <c r="AU400" s="177" t="s">
        <v>138</v>
      </c>
      <c r="AV400" s="174" t="s">
        <v>138</v>
      </c>
      <c r="AW400" s="174" t="s">
        <v>31</v>
      </c>
      <c r="AX400" s="174" t="s">
        <v>74</v>
      </c>
      <c r="AY400" s="177" t="s">
        <v>130</v>
      </c>
    </row>
    <row r="401" s="174" customFormat="true" ht="12.8" hidden="false" customHeight="false" outlineLevel="0" collapsed="false">
      <c r="B401" s="175"/>
      <c r="D401" s="176" t="s">
        <v>140</v>
      </c>
      <c r="E401" s="177"/>
      <c r="F401" s="178" t="s">
        <v>919</v>
      </c>
      <c r="H401" s="179" t="n">
        <v>9.22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140</v>
      </c>
      <c r="AU401" s="177" t="s">
        <v>138</v>
      </c>
      <c r="AV401" s="174" t="s">
        <v>138</v>
      </c>
      <c r="AW401" s="174" t="s">
        <v>31</v>
      </c>
      <c r="AX401" s="174" t="s">
        <v>74</v>
      </c>
      <c r="AY401" s="177" t="s">
        <v>130</v>
      </c>
    </row>
    <row r="402" s="174" customFormat="true" ht="12.8" hidden="false" customHeight="false" outlineLevel="0" collapsed="false">
      <c r="B402" s="175"/>
      <c r="D402" s="176" t="s">
        <v>140</v>
      </c>
      <c r="E402" s="177"/>
      <c r="F402" s="178" t="s">
        <v>920</v>
      </c>
      <c r="H402" s="179" t="n">
        <v>37.4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140</v>
      </c>
      <c r="AU402" s="177" t="s">
        <v>138</v>
      </c>
      <c r="AV402" s="174" t="s">
        <v>138</v>
      </c>
      <c r="AW402" s="174" t="s">
        <v>31</v>
      </c>
      <c r="AX402" s="174" t="s">
        <v>74</v>
      </c>
      <c r="AY402" s="177" t="s">
        <v>130</v>
      </c>
    </row>
    <row r="403" s="174" customFormat="true" ht="12.8" hidden="false" customHeight="false" outlineLevel="0" collapsed="false">
      <c r="B403" s="175"/>
      <c r="D403" s="176" t="s">
        <v>140</v>
      </c>
      <c r="E403" s="177"/>
      <c r="F403" s="178" t="s">
        <v>921</v>
      </c>
      <c r="H403" s="179" t="n">
        <v>14.4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140</v>
      </c>
      <c r="AU403" s="177" t="s">
        <v>138</v>
      </c>
      <c r="AV403" s="174" t="s">
        <v>138</v>
      </c>
      <c r="AW403" s="174" t="s">
        <v>31</v>
      </c>
      <c r="AX403" s="174" t="s">
        <v>74</v>
      </c>
      <c r="AY403" s="177" t="s">
        <v>130</v>
      </c>
    </row>
    <row r="404" s="184" customFormat="true" ht="12.8" hidden="false" customHeight="false" outlineLevel="0" collapsed="false">
      <c r="B404" s="185"/>
      <c r="D404" s="176" t="s">
        <v>140</v>
      </c>
      <c r="E404" s="186"/>
      <c r="F404" s="187" t="s">
        <v>172</v>
      </c>
      <c r="H404" s="188" t="n">
        <v>86.62</v>
      </c>
      <c r="I404" s="189"/>
      <c r="L404" s="185"/>
      <c r="M404" s="190"/>
      <c r="N404" s="191"/>
      <c r="O404" s="191"/>
      <c r="P404" s="191"/>
      <c r="Q404" s="191"/>
      <c r="R404" s="191"/>
      <c r="S404" s="191"/>
      <c r="T404" s="192"/>
      <c r="AT404" s="186" t="s">
        <v>140</v>
      </c>
      <c r="AU404" s="186" t="s">
        <v>138</v>
      </c>
      <c r="AV404" s="184" t="s">
        <v>137</v>
      </c>
      <c r="AW404" s="184" t="s">
        <v>31</v>
      </c>
      <c r="AX404" s="184" t="s">
        <v>79</v>
      </c>
      <c r="AY404" s="186" t="s">
        <v>130</v>
      </c>
    </row>
    <row r="405" s="28" customFormat="true" ht="33" hidden="false" customHeight="true" outlineLevel="0" collapsed="false">
      <c r="A405" s="23"/>
      <c r="B405" s="160"/>
      <c r="C405" s="161" t="s">
        <v>922</v>
      </c>
      <c r="D405" s="161" t="s">
        <v>133</v>
      </c>
      <c r="E405" s="162" t="s">
        <v>923</v>
      </c>
      <c r="F405" s="163" t="s">
        <v>924</v>
      </c>
      <c r="G405" s="164" t="s">
        <v>357</v>
      </c>
      <c r="H405" s="193"/>
      <c r="I405" s="166"/>
      <c r="J405" s="167" t="n">
        <f aca="false">ROUND(I405*H405,2)</f>
        <v>0</v>
      </c>
      <c r="K405" s="163" t="s">
        <v>144</v>
      </c>
      <c r="L405" s="24"/>
      <c r="M405" s="168"/>
      <c r="N405" s="169" t="s">
        <v>40</v>
      </c>
      <c r="O405" s="61"/>
      <c r="P405" s="170" t="n">
        <f aca="false">O405*H405</f>
        <v>0</v>
      </c>
      <c r="Q405" s="170" t="n">
        <v>0</v>
      </c>
      <c r="R405" s="170" t="n">
        <f aca="false">Q405*H405</f>
        <v>0</v>
      </c>
      <c r="S405" s="170" t="n">
        <v>0</v>
      </c>
      <c r="T405" s="171" t="n">
        <f aca="false">S405*H405</f>
        <v>0</v>
      </c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R405" s="172" t="s">
        <v>214</v>
      </c>
      <c r="AT405" s="172" t="s">
        <v>133</v>
      </c>
      <c r="AU405" s="172" t="s">
        <v>138</v>
      </c>
      <c r="AY405" s="4" t="s">
        <v>130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4" t="s">
        <v>138</v>
      </c>
      <c r="BK405" s="173" t="n">
        <f aca="false">ROUND(I405*H405,2)</f>
        <v>0</v>
      </c>
      <c r="BL405" s="4" t="s">
        <v>214</v>
      </c>
      <c r="BM405" s="172" t="s">
        <v>925</v>
      </c>
    </row>
    <row r="406" s="146" customFormat="true" ht="22.8" hidden="false" customHeight="true" outlineLevel="0" collapsed="false">
      <c r="B406" s="147"/>
      <c r="D406" s="148" t="s">
        <v>73</v>
      </c>
      <c r="E406" s="158" t="s">
        <v>926</v>
      </c>
      <c r="F406" s="158" t="s">
        <v>927</v>
      </c>
      <c r="I406" s="150"/>
      <c r="J406" s="159" t="n">
        <f aca="false">BK406</f>
        <v>0</v>
      </c>
      <c r="L406" s="147"/>
      <c r="M406" s="152"/>
      <c r="N406" s="153"/>
      <c r="O406" s="153"/>
      <c r="P406" s="154" t="n">
        <f aca="false">SUM(P407:P418)</f>
        <v>0</v>
      </c>
      <c r="Q406" s="153"/>
      <c r="R406" s="154" t="n">
        <f aca="false">SUM(R407:R418)</f>
        <v>0.72855295</v>
      </c>
      <c r="S406" s="153"/>
      <c r="T406" s="155" t="n">
        <f aca="false">SUM(T407:T418)</f>
        <v>0</v>
      </c>
      <c r="AR406" s="148" t="s">
        <v>138</v>
      </c>
      <c r="AT406" s="156" t="s">
        <v>73</v>
      </c>
      <c r="AU406" s="156" t="s">
        <v>79</v>
      </c>
      <c r="AY406" s="148" t="s">
        <v>130</v>
      </c>
      <c r="BK406" s="157" t="n">
        <f aca="false">SUM(BK407:BK418)</f>
        <v>0</v>
      </c>
    </row>
    <row r="407" s="28" customFormat="true" ht="16.5" hidden="false" customHeight="true" outlineLevel="0" collapsed="false">
      <c r="A407" s="23"/>
      <c r="B407" s="160"/>
      <c r="C407" s="161" t="s">
        <v>928</v>
      </c>
      <c r="D407" s="161" t="s">
        <v>133</v>
      </c>
      <c r="E407" s="162" t="s">
        <v>929</v>
      </c>
      <c r="F407" s="163" t="s">
        <v>930</v>
      </c>
      <c r="G407" s="164" t="s">
        <v>136</v>
      </c>
      <c r="H407" s="165" t="n">
        <v>27.35</v>
      </c>
      <c r="I407" s="166"/>
      <c r="J407" s="167" t="n">
        <f aca="false">ROUND(I407*H407,2)</f>
        <v>0</v>
      </c>
      <c r="K407" s="163" t="s">
        <v>144</v>
      </c>
      <c r="L407" s="24"/>
      <c r="M407" s="168"/>
      <c r="N407" s="169" t="s">
        <v>40</v>
      </c>
      <c r="O407" s="61"/>
      <c r="P407" s="170" t="n">
        <f aca="false">O407*H407</f>
        <v>0</v>
      </c>
      <c r="Q407" s="170" t="n">
        <v>0.0003</v>
      </c>
      <c r="R407" s="170" t="n">
        <f aca="false">Q407*H407</f>
        <v>0.008205</v>
      </c>
      <c r="S407" s="170" t="n">
        <v>0</v>
      </c>
      <c r="T407" s="171" t="n">
        <f aca="false">S407*H407</f>
        <v>0</v>
      </c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R407" s="172" t="s">
        <v>214</v>
      </c>
      <c r="AT407" s="172" t="s">
        <v>133</v>
      </c>
      <c r="AU407" s="172" t="s">
        <v>138</v>
      </c>
      <c r="AY407" s="4" t="s">
        <v>130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4" t="s">
        <v>138</v>
      </c>
      <c r="BK407" s="173" t="n">
        <f aca="false">ROUND(I407*H407,2)</f>
        <v>0</v>
      </c>
      <c r="BL407" s="4" t="s">
        <v>214</v>
      </c>
      <c r="BM407" s="172" t="s">
        <v>931</v>
      </c>
    </row>
    <row r="408" s="174" customFormat="true" ht="12.8" hidden="false" customHeight="false" outlineLevel="0" collapsed="false">
      <c r="B408" s="175"/>
      <c r="D408" s="176" t="s">
        <v>140</v>
      </c>
      <c r="E408" s="177"/>
      <c r="F408" s="178" t="s">
        <v>932</v>
      </c>
      <c r="H408" s="179" t="n">
        <v>7.84</v>
      </c>
      <c r="I408" s="180"/>
      <c r="L408" s="175"/>
      <c r="M408" s="181"/>
      <c r="N408" s="182"/>
      <c r="O408" s="182"/>
      <c r="P408" s="182"/>
      <c r="Q408" s="182"/>
      <c r="R408" s="182"/>
      <c r="S408" s="182"/>
      <c r="T408" s="183"/>
      <c r="AT408" s="177" t="s">
        <v>140</v>
      </c>
      <c r="AU408" s="177" t="s">
        <v>138</v>
      </c>
      <c r="AV408" s="174" t="s">
        <v>138</v>
      </c>
      <c r="AW408" s="174" t="s">
        <v>31</v>
      </c>
      <c r="AX408" s="174" t="s">
        <v>74</v>
      </c>
      <c r="AY408" s="177" t="s">
        <v>130</v>
      </c>
    </row>
    <row r="409" s="174" customFormat="true" ht="12.8" hidden="false" customHeight="false" outlineLevel="0" collapsed="false">
      <c r="B409" s="175"/>
      <c r="D409" s="176" t="s">
        <v>140</v>
      </c>
      <c r="E409" s="177"/>
      <c r="F409" s="178" t="s">
        <v>933</v>
      </c>
      <c r="H409" s="179" t="n">
        <v>16.87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140</v>
      </c>
      <c r="AU409" s="177" t="s">
        <v>138</v>
      </c>
      <c r="AV409" s="174" t="s">
        <v>138</v>
      </c>
      <c r="AW409" s="174" t="s">
        <v>31</v>
      </c>
      <c r="AX409" s="174" t="s">
        <v>74</v>
      </c>
      <c r="AY409" s="177" t="s">
        <v>130</v>
      </c>
    </row>
    <row r="410" s="174" customFormat="true" ht="12.8" hidden="false" customHeight="false" outlineLevel="0" collapsed="false">
      <c r="B410" s="175"/>
      <c r="D410" s="176" t="s">
        <v>140</v>
      </c>
      <c r="E410" s="177"/>
      <c r="F410" s="178" t="s">
        <v>934</v>
      </c>
      <c r="H410" s="179" t="n">
        <v>2.64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140</v>
      </c>
      <c r="AU410" s="177" t="s">
        <v>138</v>
      </c>
      <c r="AV410" s="174" t="s">
        <v>138</v>
      </c>
      <c r="AW410" s="174" t="s">
        <v>31</v>
      </c>
      <c r="AX410" s="174" t="s">
        <v>74</v>
      </c>
      <c r="AY410" s="177" t="s">
        <v>130</v>
      </c>
    </row>
    <row r="411" s="184" customFormat="true" ht="12.8" hidden="false" customHeight="false" outlineLevel="0" collapsed="false">
      <c r="B411" s="185"/>
      <c r="D411" s="176" t="s">
        <v>140</v>
      </c>
      <c r="E411" s="186"/>
      <c r="F411" s="187" t="s">
        <v>172</v>
      </c>
      <c r="H411" s="188" t="n">
        <v>27.35</v>
      </c>
      <c r="I411" s="189"/>
      <c r="L411" s="185"/>
      <c r="M411" s="190"/>
      <c r="N411" s="191"/>
      <c r="O411" s="191"/>
      <c r="P411" s="191"/>
      <c r="Q411" s="191"/>
      <c r="R411" s="191"/>
      <c r="S411" s="191"/>
      <c r="T411" s="192"/>
      <c r="AT411" s="186" t="s">
        <v>140</v>
      </c>
      <c r="AU411" s="186" t="s">
        <v>138</v>
      </c>
      <c r="AV411" s="184" t="s">
        <v>137</v>
      </c>
      <c r="AW411" s="184" t="s">
        <v>31</v>
      </c>
      <c r="AX411" s="184" t="s">
        <v>79</v>
      </c>
      <c r="AY411" s="186" t="s">
        <v>130</v>
      </c>
    </row>
    <row r="412" s="28" customFormat="true" ht="24.15" hidden="false" customHeight="true" outlineLevel="0" collapsed="false">
      <c r="A412" s="23"/>
      <c r="B412" s="160"/>
      <c r="C412" s="161" t="s">
        <v>635</v>
      </c>
      <c r="D412" s="161" t="s">
        <v>133</v>
      </c>
      <c r="E412" s="162" t="s">
        <v>935</v>
      </c>
      <c r="F412" s="163" t="s">
        <v>936</v>
      </c>
      <c r="G412" s="164" t="s">
        <v>136</v>
      </c>
      <c r="H412" s="165" t="n">
        <v>7.3</v>
      </c>
      <c r="I412" s="166"/>
      <c r="J412" s="167" t="n">
        <f aca="false">ROUND(I412*H412,2)</f>
        <v>0</v>
      </c>
      <c r="K412" s="163" t="s">
        <v>144</v>
      </c>
      <c r="L412" s="24"/>
      <c r="M412" s="168"/>
      <c r="N412" s="169" t="s">
        <v>40</v>
      </c>
      <c r="O412" s="61"/>
      <c r="P412" s="170" t="n">
        <f aca="false">O412*H412</f>
        <v>0</v>
      </c>
      <c r="Q412" s="170" t="n">
        <v>0.0015</v>
      </c>
      <c r="R412" s="170" t="n">
        <f aca="false">Q412*H412</f>
        <v>0.01095</v>
      </c>
      <c r="S412" s="170" t="n">
        <v>0</v>
      </c>
      <c r="T412" s="171" t="n">
        <f aca="false">S412*H412</f>
        <v>0</v>
      </c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R412" s="172" t="s">
        <v>214</v>
      </c>
      <c r="AT412" s="172" t="s">
        <v>133</v>
      </c>
      <c r="AU412" s="172" t="s">
        <v>138</v>
      </c>
      <c r="AY412" s="4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4" t="s">
        <v>138</v>
      </c>
      <c r="BK412" s="173" t="n">
        <f aca="false">ROUND(I412*H412,2)</f>
        <v>0</v>
      </c>
      <c r="BL412" s="4" t="s">
        <v>214</v>
      </c>
      <c r="BM412" s="172" t="s">
        <v>937</v>
      </c>
    </row>
    <row r="413" s="174" customFormat="true" ht="12.8" hidden="false" customHeight="false" outlineLevel="0" collapsed="false">
      <c r="B413" s="175"/>
      <c r="D413" s="176" t="s">
        <v>140</v>
      </c>
      <c r="E413" s="177"/>
      <c r="F413" s="178" t="s">
        <v>938</v>
      </c>
      <c r="H413" s="179" t="n">
        <v>7.3</v>
      </c>
      <c r="I413" s="180"/>
      <c r="L413" s="175"/>
      <c r="M413" s="181"/>
      <c r="N413" s="182"/>
      <c r="O413" s="182"/>
      <c r="P413" s="182"/>
      <c r="Q413" s="182"/>
      <c r="R413" s="182"/>
      <c r="S413" s="182"/>
      <c r="T413" s="183"/>
      <c r="AT413" s="177" t="s">
        <v>140</v>
      </c>
      <c r="AU413" s="177" t="s">
        <v>138</v>
      </c>
      <c r="AV413" s="174" t="s">
        <v>138</v>
      </c>
      <c r="AW413" s="174" t="s">
        <v>31</v>
      </c>
      <c r="AX413" s="174" t="s">
        <v>79</v>
      </c>
      <c r="AY413" s="177" t="s">
        <v>130</v>
      </c>
    </row>
    <row r="414" s="28" customFormat="true" ht="33" hidden="false" customHeight="true" outlineLevel="0" collapsed="false">
      <c r="A414" s="23"/>
      <c r="B414" s="160"/>
      <c r="C414" s="161" t="s">
        <v>939</v>
      </c>
      <c r="D414" s="161" t="s">
        <v>133</v>
      </c>
      <c r="E414" s="162" t="s">
        <v>940</v>
      </c>
      <c r="F414" s="163" t="s">
        <v>941</v>
      </c>
      <c r="G414" s="164" t="s">
        <v>136</v>
      </c>
      <c r="H414" s="165" t="n">
        <v>27.35</v>
      </c>
      <c r="I414" s="166"/>
      <c r="J414" s="167" t="n">
        <f aca="false">ROUND(I414*H414,2)</f>
        <v>0</v>
      </c>
      <c r="K414" s="163" t="s">
        <v>144</v>
      </c>
      <c r="L414" s="24"/>
      <c r="M414" s="168"/>
      <c r="N414" s="169" t="s">
        <v>40</v>
      </c>
      <c r="O414" s="61"/>
      <c r="P414" s="170" t="n">
        <f aca="false">O414*H414</f>
        <v>0</v>
      </c>
      <c r="Q414" s="170" t="n">
        <v>0.00909</v>
      </c>
      <c r="R414" s="170" t="n">
        <f aca="false">Q414*H414</f>
        <v>0.2486115</v>
      </c>
      <c r="S414" s="170" t="n">
        <v>0</v>
      </c>
      <c r="T414" s="171" t="n">
        <f aca="false">S414*H414</f>
        <v>0</v>
      </c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R414" s="172" t="s">
        <v>214</v>
      </c>
      <c r="AT414" s="172" t="s">
        <v>133</v>
      </c>
      <c r="AU414" s="172" t="s">
        <v>138</v>
      </c>
      <c r="AY414" s="4" t="s">
        <v>130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4" t="s">
        <v>138</v>
      </c>
      <c r="BK414" s="173" t="n">
        <f aca="false">ROUND(I414*H414,2)</f>
        <v>0</v>
      </c>
      <c r="BL414" s="4" t="s">
        <v>214</v>
      </c>
      <c r="BM414" s="172" t="s">
        <v>942</v>
      </c>
    </row>
    <row r="415" s="28" customFormat="true" ht="37.8" hidden="false" customHeight="true" outlineLevel="0" collapsed="false">
      <c r="A415" s="23"/>
      <c r="B415" s="160"/>
      <c r="C415" s="194" t="s">
        <v>943</v>
      </c>
      <c r="D415" s="194" t="s">
        <v>452</v>
      </c>
      <c r="E415" s="195" t="s">
        <v>944</v>
      </c>
      <c r="F415" s="196" t="s">
        <v>945</v>
      </c>
      <c r="G415" s="197" t="s">
        <v>136</v>
      </c>
      <c r="H415" s="198" t="n">
        <v>31.453</v>
      </c>
      <c r="I415" s="199"/>
      <c r="J415" s="200" t="n">
        <f aca="false">ROUND(I415*H415,2)</f>
        <v>0</v>
      </c>
      <c r="K415" s="163" t="s">
        <v>144</v>
      </c>
      <c r="L415" s="201"/>
      <c r="M415" s="202"/>
      <c r="N415" s="203" t="s">
        <v>40</v>
      </c>
      <c r="O415" s="61"/>
      <c r="P415" s="170" t="n">
        <f aca="false">O415*H415</f>
        <v>0</v>
      </c>
      <c r="Q415" s="170" t="n">
        <v>0.01465</v>
      </c>
      <c r="R415" s="170" t="n">
        <f aca="false">Q415*H415</f>
        <v>0.46078645</v>
      </c>
      <c r="S415" s="170" t="n">
        <v>0</v>
      </c>
      <c r="T415" s="171" t="n">
        <f aca="false">S415*H415</f>
        <v>0</v>
      </c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R415" s="172" t="s">
        <v>294</v>
      </c>
      <c r="AT415" s="172" t="s">
        <v>452</v>
      </c>
      <c r="AU415" s="172" t="s">
        <v>138</v>
      </c>
      <c r="AY415" s="4" t="s">
        <v>130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4" t="s">
        <v>138</v>
      </c>
      <c r="BK415" s="173" t="n">
        <f aca="false">ROUND(I415*H415,2)</f>
        <v>0</v>
      </c>
      <c r="BL415" s="4" t="s">
        <v>214</v>
      </c>
      <c r="BM415" s="172" t="s">
        <v>946</v>
      </c>
    </row>
    <row r="416" s="174" customFormat="true" ht="12.8" hidden="false" customHeight="false" outlineLevel="0" collapsed="false">
      <c r="B416" s="175"/>
      <c r="D416" s="176" t="s">
        <v>140</v>
      </c>
      <c r="F416" s="178" t="s">
        <v>947</v>
      </c>
      <c r="H416" s="179" t="n">
        <v>31.453</v>
      </c>
      <c r="I416" s="180"/>
      <c r="L416" s="175"/>
      <c r="M416" s="181"/>
      <c r="N416" s="182"/>
      <c r="O416" s="182"/>
      <c r="P416" s="182"/>
      <c r="Q416" s="182"/>
      <c r="R416" s="182"/>
      <c r="S416" s="182"/>
      <c r="T416" s="183"/>
      <c r="AT416" s="177" t="s">
        <v>140</v>
      </c>
      <c r="AU416" s="177" t="s">
        <v>138</v>
      </c>
      <c r="AV416" s="174" t="s">
        <v>138</v>
      </c>
      <c r="AW416" s="174" t="s">
        <v>2</v>
      </c>
      <c r="AX416" s="174" t="s">
        <v>79</v>
      </c>
      <c r="AY416" s="177" t="s">
        <v>130</v>
      </c>
    </row>
    <row r="417" s="28" customFormat="true" ht="33" hidden="false" customHeight="true" outlineLevel="0" collapsed="false">
      <c r="A417" s="23"/>
      <c r="B417" s="160"/>
      <c r="C417" s="161" t="s">
        <v>948</v>
      </c>
      <c r="D417" s="161" t="s">
        <v>133</v>
      </c>
      <c r="E417" s="162" t="s">
        <v>949</v>
      </c>
      <c r="F417" s="163" t="s">
        <v>950</v>
      </c>
      <c r="G417" s="164" t="s">
        <v>136</v>
      </c>
      <c r="H417" s="165" t="n">
        <v>27.35</v>
      </c>
      <c r="I417" s="166"/>
      <c r="J417" s="167" t="n">
        <f aca="false">ROUND(I417*H417,2)</f>
        <v>0</v>
      </c>
      <c r="K417" s="163" t="s">
        <v>144</v>
      </c>
      <c r="L417" s="24"/>
      <c r="M417" s="168"/>
      <c r="N417" s="169" t="s">
        <v>40</v>
      </c>
      <c r="O417" s="61"/>
      <c r="P417" s="170" t="n">
        <f aca="false">O417*H417</f>
        <v>0</v>
      </c>
      <c r="Q417" s="170" t="n">
        <v>0</v>
      </c>
      <c r="R417" s="170" t="n">
        <f aca="false">Q417*H417</f>
        <v>0</v>
      </c>
      <c r="S417" s="170" t="n">
        <v>0</v>
      </c>
      <c r="T417" s="171" t="n">
        <f aca="false">S417*H417</f>
        <v>0</v>
      </c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R417" s="172" t="s">
        <v>214</v>
      </c>
      <c r="AT417" s="172" t="s">
        <v>133</v>
      </c>
      <c r="AU417" s="172" t="s">
        <v>138</v>
      </c>
      <c r="AY417" s="4" t="s">
        <v>130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4" t="s">
        <v>138</v>
      </c>
      <c r="BK417" s="173" t="n">
        <f aca="false">ROUND(I417*H417,2)</f>
        <v>0</v>
      </c>
      <c r="BL417" s="4" t="s">
        <v>214</v>
      </c>
      <c r="BM417" s="172" t="s">
        <v>951</v>
      </c>
    </row>
    <row r="418" s="28" customFormat="true" ht="33" hidden="false" customHeight="true" outlineLevel="0" collapsed="false">
      <c r="A418" s="23"/>
      <c r="B418" s="160"/>
      <c r="C418" s="161" t="s">
        <v>952</v>
      </c>
      <c r="D418" s="161" t="s">
        <v>133</v>
      </c>
      <c r="E418" s="162" t="s">
        <v>953</v>
      </c>
      <c r="F418" s="163" t="s">
        <v>954</v>
      </c>
      <c r="G418" s="164" t="s">
        <v>357</v>
      </c>
      <c r="H418" s="193"/>
      <c r="I418" s="166"/>
      <c r="J418" s="167" t="n">
        <f aca="false">ROUND(I418*H418,2)</f>
        <v>0</v>
      </c>
      <c r="K418" s="163" t="s">
        <v>144</v>
      </c>
      <c r="L418" s="24"/>
      <c r="M418" s="168"/>
      <c r="N418" s="169" t="s">
        <v>40</v>
      </c>
      <c r="O418" s="61"/>
      <c r="P418" s="170" t="n">
        <f aca="false">O418*H418</f>
        <v>0</v>
      </c>
      <c r="Q418" s="170" t="n">
        <v>0</v>
      </c>
      <c r="R418" s="170" t="n">
        <f aca="false">Q418*H418</f>
        <v>0</v>
      </c>
      <c r="S418" s="170" t="n">
        <v>0</v>
      </c>
      <c r="T418" s="171" t="n">
        <f aca="false">S418*H418</f>
        <v>0</v>
      </c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R418" s="172" t="s">
        <v>214</v>
      </c>
      <c r="AT418" s="172" t="s">
        <v>133</v>
      </c>
      <c r="AU418" s="172" t="s">
        <v>138</v>
      </c>
      <c r="AY418" s="4" t="s">
        <v>130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4" t="s">
        <v>138</v>
      </c>
      <c r="BK418" s="173" t="n">
        <f aca="false">ROUND(I418*H418,2)</f>
        <v>0</v>
      </c>
      <c r="BL418" s="4" t="s">
        <v>214</v>
      </c>
      <c r="BM418" s="172" t="s">
        <v>955</v>
      </c>
    </row>
    <row r="419" s="146" customFormat="true" ht="22.8" hidden="false" customHeight="true" outlineLevel="0" collapsed="false">
      <c r="B419" s="147"/>
      <c r="D419" s="148" t="s">
        <v>73</v>
      </c>
      <c r="E419" s="158" t="s">
        <v>956</v>
      </c>
      <c r="F419" s="158" t="s">
        <v>957</v>
      </c>
      <c r="I419" s="150"/>
      <c r="J419" s="159" t="n">
        <f aca="false">BK419</f>
        <v>0</v>
      </c>
      <c r="L419" s="147"/>
      <c r="M419" s="152"/>
      <c r="N419" s="153"/>
      <c r="O419" s="153"/>
      <c r="P419" s="154" t="n">
        <f aca="false">SUM(P420:P430)</f>
        <v>0</v>
      </c>
      <c r="Q419" s="153"/>
      <c r="R419" s="154" t="n">
        <f aca="false">SUM(R420:R430)</f>
        <v>0.03371315</v>
      </c>
      <c r="S419" s="153"/>
      <c r="T419" s="155" t="n">
        <f aca="false">SUM(T420:T430)</f>
        <v>0</v>
      </c>
      <c r="AR419" s="148" t="s">
        <v>138</v>
      </c>
      <c r="AT419" s="156" t="s">
        <v>73</v>
      </c>
      <c r="AU419" s="156" t="s">
        <v>79</v>
      </c>
      <c r="AY419" s="148" t="s">
        <v>130</v>
      </c>
      <c r="BK419" s="157" t="n">
        <f aca="false">SUM(BK420:BK430)</f>
        <v>0</v>
      </c>
    </row>
    <row r="420" s="28" customFormat="true" ht="24.15" hidden="false" customHeight="true" outlineLevel="0" collapsed="false">
      <c r="A420" s="23"/>
      <c r="B420" s="160"/>
      <c r="C420" s="161" t="s">
        <v>958</v>
      </c>
      <c r="D420" s="161" t="s">
        <v>133</v>
      </c>
      <c r="E420" s="162" t="s">
        <v>959</v>
      </c>
      <c r="F420" s="163" t="s">
        <v>960</v>
      </c>
      <c r="G420" s="164" t="s">
        <v>136</v>
      </c>
      <c r="H420" s="165" t="n">
        <v>53.005</v>
      </c>
      <c r="I420" s="166"/>
      <c r="J420" s="167" t="n">
        <f aca="false">ROUND(I420*H420,2)</f>
        <v>0</v>
      </c>
      <c r="K420" s="163" t="s">
        <v>144</v>
      </c>
      <c r="L420" s="24"/>
      <c r="M420" s="168"/>
      <c r="N420" s="169" t="s">
        <v>40</v>
      </c>
      <c r="O420" s="61"/>
      <c r="P420" s="170" t="n">
        <f aca="false">O420*H420</f>
        <v>0</v>
      </c>
      <c r="Q420" s="170" t="n">
        <v>6E-005</v>
      </c>
      <c r="R420" s="170" t="n">
        <f aca="false">Q420*H420</f>
        <v>0.0031803</v>
      </c>
      <c r="S420" s="170" t="n">
        <v>0</v>
      </c>
      <c r="T420" s="171" t="n">
        <f aca="false">S420*H420</f>
        <v>0</v>
      </c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R420" s="172" t="s">
        <v>214</v>
      </c>
      <c r="AT420" s="172" t="s">
        <v>133</v>
      </c>
      <c r="AU420" s="172" t="s">
        <v>138</v>
      </c>
      <c r="AY420" s="4" t="s">
        <v>130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4" t="s">
        <v>138</v>
      </c>
      <c r="BK420" s="173" t="n">
        <f aca="false">ROUND(I420*H420,2)</f>
        <v>0</v>
      </c>
      <c r="BL420" s="4" t="s">
        <v>214</v>
      </c>
      <c r="BM420" s="172" t="s">
        <v>961</v>
      </c>
    </row>
    <row r="421" s="174" customFormat="true" ht="12.8" hidden="false" customHeight="false" outlineLevel="0" collapsed="false">
      <c r="B421" s="175"/>
      <c r="D421" s="176" t="s">
        <v>140</v>
      </c>
      <c r="E421" s="177"/>
      <c r="F421" s="178" t="s">
        <v>962</v>
      </c>
      <c r="H421" s="179" t="n">
        <v>19.88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140</v>
      </c>
      <c r="AU421" s="177" t="s">
        <v>138</v>
      </c>
      <c r="AV421" s="174" t="s">
        <v>138</v>
      </c>
      <c r="AW421" s="174" t="s">
        <v>31</v>
      </c>
      <c r="AX421" s="174" t="s">
        <v>74</v>
      </c>
      <c r="AY421" s="177" t="s">
        <v>130</v>
      </c>
    </row>
    <row r="422" s="174" customFormat="true" ht="12.8" hidden="false" customHeight="false" outlineLevel="0" collapsed="false">
      <c r="B422" s="175"/>
      <c r="D422" s="176" t="s">
        <v>140</v>
      </c>
      <c r="E422" s="177"/>
      <c r="F422" s="178" t="s">
        <v>963</v>
      </c>
      <c r="H422" s="179" t="n">
        <v>6.28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140</v>
      </c>
      <c r="AU422" s="177" t="s">
        <v>138</v>
      </c>
      <c r="AV422" s="174" t="s">
        <v>138</v>
      </c>
      <c r="AW422" s="174" t="s">
        <v>31</v>
      </c>
      <c r="AX422" s="174" t="s">
        <v>74</v>
      </c>
      <c r="AY422" s="177" t="s">
        <v>130</v>
      </c>
    </row>
    <row r="423" s="174" customFormat="true" ht="12.8" hidden="false" customHeight="false" outlineLevel="0" collapsed="false">
      <c r="B423" s="175"/>
      <c r="D423" s="176" t="s">
        <v>140</v>
      </c>
      <c r="E423" s="177"/>
      <c r="F423" s="178" t="s">
        <v>964</v>
      </c>
      <c r="H423" s="179" t="n">
        <v>20.25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140</v>
      </c>
      <c r="AU423" s="177" t="s">
        <v>138</v>
      </c>
      <c r="AV423" s="174" t="s">
        <v>138</v>
      </c>
      <c r="AW423" s="174" t="s">
        <v>31</v>
      </c>
      <c r="AX423" s="174" t="s">
        <v>74</v>
      </c>
      <c r="AY423" s="177" t="s">
        <v>130</v>
      </c>
    </row>
    <row r="424" s="174" customFormat="true" ht="12.8" hidden="false" customHeight="false" outlineLevel="0" collapsed="false">
      <c r="B424" s="175"/>
      <c r="D424" s="176" t="s">
        <v>140</v>
      </c>
      <c r="E424" s="177"/>
      <c r="F424" s="178" t="s">
        <v>965</v>
      </c>
      <c r="H424" s="179" t="n">
        <v>5.595</v>
      </c>
      <c r="I424" s="180"/>
      <c r="L424" s="175"/>
      <c r="M424" s="181"/>
      <c r="N424" s="182"/>
      <c r="O424" s="182"/>
      <c r="P424" s="182"/>
      <c r="Q424" s="182"/>
      <c r="R424" s="182"/>
      <c r="S424" s="182"/>
      <c r="T424" s="183"/>
      <c r="AT424" s="177" t="s">
        <v>140</v>
      </c>
      <c r="AU424" s="177" t="s">
        <v>138</v>
      </c>
      <c r="AV424" s="174" t="s">
        <v>138</v>
      </c>
      <c r="AW424" s="174" t="s">
        <v>31</v>
      </c>
      <c r="AX424" s="174" t="s">
        <v>74</v>
      </c>
      <c r="AY424" s="177" t="s">
        <v>130</v>
      </c>
    </row>
    <row r="425" s="174" customFormat="true" ht="12.8" hidden="false" customHeight="false" outlineLevel="0" collapsed="false">
      <c r="B425" s="175"/>
      <c r="D425" s="176" t="s">
        <v>140</v>
      </c>
      <c r="E425" s="177"/>
      <c r="F425" s="178" t="s">
        <v>966</v>
      </c>
      <c r="H425" s="179" t="n">
        <v>1</v>
      </c>
      <c r="I425" s="180"/>
      <c r="L425" s="175"/>
      <c r="M425" s="181"/>
      <c r="N425" s="182"/>
      <c r="O425" s="182"/>
      <c r="P425" s="182"/>
      <c r="Q425" s="182"/>
      <c r="R425" s="182"/>
      <c r="S425" s="182"/>
      <c r="T425" s="183"/>
      <c r="AT425" s="177" t="s">
        <v>140</v>
      </c>
      <c r="AU425" s="177" t="s">
        <v>138</v>
      </c>
      <c r="AV425" s="174" t="s">
        <v>138</v>
      </c>
      <c r="AW425" s="174" t="s">
        <v>31</v>
      </c>
      <c r="AX425" s="174" t="s">
        <v>74</v>
      </c>
      <c r="AY425" s="177" t="s">
        <v>130</v>
      </c>
    </row>
    <row r="426" s="184" customFormat="true" ht="12.8" hidden="false" customHeight="false" outlineLevel="0" collapsed="false">
      <c r="B426" s="185"/>
      <c r="D426" s="176" t="s">
        <v>140</v>
      </c>
      <c r="E426" s="186"/>
      <c r="F426" s="187" t="s">
        <v>172</v>
      </c>
      <c r="H426" s="188" t="n">
        <v>53.005</v>
      </c>
      <c r="I426" s="189"/>
      <c r="L426" s="185"/>
      <c r="M426" s="190"/>
      <c r="N426" s="191"/>
      <c r="O426" s="191"/>
      <c r="P426" s="191"/>
      <c r="Q426" s="191"/>
      <c r="R426" s="191"/>
      <c r="S426" s="191"/>
      <c r="T426" s="192"/>
      <c r="AT426" s="186" t="s">
        <v>140</v>
      </c>
      <c r="AU426" s="186" t="s">
        <v>138</v>
      </c>
      <c r="AV426" s="184" t="s">
        <v>137</v>
      </c>
      <c r="AW426" s="184" t="s">
        <v>31</v>
      </c>
      <c r="AX426" s="184" t="s">
        <v>79</v>
      </c>
      <c r="AY426" s="186" t="s">
        <v>130</v>
      </c>
    </row>
    <row r="427" s="28" customFormat="true" ht="24.15" hidden="false" customHeight="true" outlineLevel="0" collapsed="false">
      <c r="A427" s="23"/>
      <c r="B427" s="160"/>
      <c r="C427" s="161" t="s">
        <v>967</v>
      </c>
      <c r="D427" s="161" t="s">
        <v>133</v>
      </c>
      <c r="E427" s="162" t="s">
        <v>968</v>
      </c>
      <c r="F427" s="163" t="s">
        <v>969</v>
      </c>
      <c r="G427" s="164" t="s">
        <v>136</v>
      </c>
      <c r="H427" s="165" t="n">
        <v>53.005</v>
      </c>
      <c r="I427" s="166"/>
      <c r="J427" s="167" t="n">
        <f aca="false">ROUND(I427*H427,2)</f>
        <v>0</v>
      </c>
      <c r="K427" s="163" t="s">
        <v>144</v>
      </c>
      <c r="L427" s="24"/>
      <c r="M427" s="168"/>
      <c r="N427" s="169" t="s">
        <v>40</v>
      </c>
      <c r="O427" s="61"/>
      <c r="P427" s="170" t="n">
        <f aca="false">O427*H427</f>
        <v>0</v>
      </c>
      <c r="Q427" s="170" t="n">
        <v>0.00013</v>
      </c>
      <c r="R427" s="170" t="n">
        <f aca="false">Q427*H427</f>
        <v>0.00689065</v>
      </c>
      <c r="S427" s="170" t="n">
        <v>0</v>
      </c>
      <c r="T427" s="171" t="n">
        <f aca="false">S427*H427</f>
        <v>0</v>
      </c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R427" s="172" t="s">
        <v>214</v>
      </c>
      <c r="AT427" s="172" t="s">
        <v>133</v>
      </c>
      <c r="AU427" s="172" t="s">
        <v>138</v>
      </c>
      <c r="AY427" s="4" t="s">
        <v>130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4" t="s">
        <v>138</v>
      </c>
      <c r="BK427" s="173" t="n">
        <f aca="false">ROUND(I427*H427,2)</f>
        <v>0</v>
      </c>
      <c r="BL427" s="4" t="s">
        <v>214</v>
      </c>
      <c r="BM427" s="172" t="s">
        <v>970</v>
      </c>
    </row>
    <row r="428" s="28" customFormat="true" ht="24.15" hidden="false" customHeight="true" outlineLevel="0" collapsed="false">
      <c r="A428" s="23"/>
      <c r="B428" s="160"/>
      <c r="C428" s="161" t="s">
        <v>971</v>
      </c>
      <c r="D428" s="161" t="s">
        <v>133</v>
      </c>
      <c r="E428" s="162" t="s">
        <v>972</v>
      </c>
      <c r="F428" s="163" t="s">
        <v>973</v>
      </c>
      <c r="G428" s="164" t="s">
        <v>136</v>
      </c>
      <c r="H428" s="165" t="n">
        <v>53.005</v>
      </c>
      <c r="I428" s="166"/>
      <c r="J428" s="167" t="n">
        <f aca="false">ROUND(I428*H428,2)</f>
        <v>0</v>
      </c>
      <c r="K428" s="163" t="s">
        <v>144</v>
      </c>
      <c r="L428" s="24"/>
      <c r="M428" s="168"/>
      <c r="N428" s="169" t="s">
        <v>40</v>
      </c>
      <c r="O428" s="61"/>
      <c r="P428" s="170" t="n">
        <f aca="false">O428*H428</f>
        <v>0</v>
      </c>
      <c r="Q428" s="170" t="n">
        <v>0.00012</v>
      </c>
      <c r="R428" s="170" t="n">
        <f aca="false">Q428*H428</f>
        <v>0.0063606</v>
      </c>
      <c r="S428" s="170" t="n">
        <v>0</v>
      </c>
      <c r="T428" s="171" t="n">
        <f aca="false">S428*H428</f>
        <v>0</v>
      </c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R428" s="172" t="s">
        <v>214</v>
      </c>
      <c r="AT428" s="172" t="s">
        <v>133</v>
      </c>
      <c r="AU428" s="172" t="s">
        <v>138</v>
      </c>
      <c r="AY428" s="4" t="s">
        <v>130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4" t="s">
        <v>138</v>
      </c>
      <c r="BK428" s="173" t="n">
        <f aca="false">ROUND(I428*H428,2)</f>
        <v>0</v>
      </c>
      <c r="BL428" s="4" t="s">
        <v>214</v>
      </c>
      <c r="BM428" s="172" t="s">
        <v>974</v>
      </c>
    </row>
    <row r="429" s="28" customFormat="true" ht="24.15" hidden="false" customHeight="true" outlineLevel="0" collapsed="false">
      <c r="A429" s="23"/>
      <c r="B429" s="160"/>
      <c r="C429" s="161" t="s">
        <v>975</v>
      </c>
      <c r="D429" s="161" t="s">
        <v>133</v>
      </c>
      <c r="E429" s="162" t="s">
        <v>976</v>
      </c>
      <c r="F429" s="163" t="s">
        <v>977</v>
      </c>
      <c r="G429" s="164" t="s">
        <v>136</v>
      </c>
      <c r="H429" s="165" t="n">
        <v>53.005</v>
      </c>
      <c r="I429" s="166"/>
      <c r="J429" s="167" t="n">
        <f aca="false">ROUND(I429*H429,2)</f>
        <v>0</v>
      </c>
      <c r="K429" s="163" t="s">
        <v>144</v>
      </c>
      <c r="L429" s="24"/>
      <c r="M429" s="168"/>
      <c r="N429" s="169" t="s">
        <v>40</v>
      </c>
      <c r="O429" s="61"/>
      <c r="P429" s="170" t="n">
        <f aca="false">O429*H429</f>
        <v>0</v>
      </c>
      <c r="Q429" s="170" t="n">
        <v>0.00032</v>
      </c>
      <c r="R429" s="170" t="n">
        <f aca="false">Q429*H429</f>
        <v>0.0169616</v>
      </c>
      <c r="S429" s="170" t="n">
        <v>0</v>
      </c>
      <c r="T429" s="171" t="n">
        <f aca="false">S429*H429</f>
        <v>0</v>
      </c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R429" s="172" t="s">
        <v>214</v>
      </c>
      <c r="AT429" s="172" t="s">
        <v>133</v>
      </c>
      <c r="AU429" s="172" t="s">
        <v>138</v>
      </c>
      <c r="AY429" s="4" t="s">
        <v>130</v>
      </c>
      <c r="BE429" s="173" t="n">
        <f aca="false">IF(N429="základní",J429,0)</f>
        <v>0</v>
      </c>
      <c r="BF429" s="173" t="n">
        <f aca="false">IF(N429="snížená",J429,0)</f>
        <v>0</v>
      </c>
      <c r="BG429" s="173" t="n">
        <f aca="false">IF(N429="zákl. přenesená",J429,0)</f>
        <v>0</v>
      </c>
      <c r="BH429" s="173" t="n">
        <f aca="false">IF(N429="sníž. přenesená",J429,0)</f>
        <v>0</v>
      </c>
      <c r="BI429" s="173" t="n">
        <f aca="false">IF(N429="nulová",J429,0)</f>
        <v>0</v>
      </c>
      <c r="BJ429" s="4" t="s">
        <v>138</v>
      </c>
      <c r="BK429" s="173" t="n">
        <f aca="false">ROUND(I429*H429,2)</f>
        <v>0</v>
      </c>
      <c r="BL429" s="4" t="s">
        <v>214</v>
      </c>
      <c r="BM429" s="172" t="s">
        <v>978</v>
      </c>
    </row>
    <row r="430" s="28" customFormat="true" ht="16.5" hidden="false" customHeight="true" outlineLevel="0" collapsed="false">
      <c r="A430" s="23"/>
      <c r="B430" s="160"/>
      <c r="C430" s="161" t="s">
        <v>979</v>
      </c>
      <c r="D430" s="161" t="s">
        <v>133</v>
      </c>
      <c r="E430" s="162" t="s">
        <v>980</v>
      </c>
      <c r="F430" s="163" t="s">
        <v>981</v>
      </c>
      <c r="G430" s="164" t="s">
        <v>982</v>
      </c>
      <c r="H430" s="165" t="n">
        <v>1</v>
      </c>
      <c r="I430" s="166"/>
      <c r="J430" s="167" t="n">
        <f aca="false">ROUND(I430*H430,2)</f>
        <v>0</v>
      </c>
      <c r="K430" s="163"/>
      <c r="L430" s="24"/>
      <c r="M430" s="168"/>
      <c r="N430" s="169" t="s">
        <v>40</v>
      </c>
      <c r="O430" s="61"/>
      <c r="P430" s="170" t="n">
        <f aca="false">O430*H430</f>
        <v>0</v>
      </c>
      <c r="Q430" s="170" t="n">
        <v>0.00032</v>
      </c>
      <c r="R430" s="170" t="n">
        <f aca="false">Q430*H430</f>
        <v>0.00032</v>
      </c>
      <c r="S430" s="170" t="n">
        <v>0</v>
      </c>
      <c r="T430" s="171" t="n">
        <f aca="false">S430*H430</f>
        <v>0</v>
      </c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R430" s="172" t="s">
        <v>214</v>
      </c>
      <c r="AT430" s="172" t="s">
        <v>133</v>
      </c>
      <c r="AU430" s="172" t="s">
        <v>138</v>
      </c>
      <c r="AY430" s="4" t="s">
        <v>130</v>
      </c>
      <c r="BE430" s="173" t="n">
        <f aca="false">IF(N430="základní",J430,0)</f>
        <v>0</v>
      </c>
      <c r="BF430" s="173" t="n">
        <f aca="false">IF(N430="snížená",J430,0)</f>
        <v>0</v>
      </c>
      <c r="BG430" s="173" t="n">
        <f aca="false">IF(N430="zákl. přenesená",J430,0)</f>
        <v>0</v>
      </c>
      <c r="BH430" s="173" t="n">
        <f aca="false">IF(N430="sníž. přenesená",J430,0)</f>
        <v>0</v>
      </c>
      <c r="BI430" s="173" t="n">
        <f aca="false">IF(N430="nulová",J430,0)</f>
        <v>0</v>
      </c>
      <c r="BJ430" s="4" t="s">
        <v>138</v>
      </c>
      <c r="BK430" s="173" t="n">
        <f aca="false">ROUND(I430*H430,2)</f>
        <v>0</v>
      </c>
      <c r="BL430" s="4" t="s">
        <v>214</v>
      </c>
      <c r="BM430" s="172" t="s">
        <v>983</v>
      </c>
    </row>
    <row r="431" s="146" customFormat="true" ht="22.8" hidden="false" customHeight="true" outlineLevel="0" collapsed="false">
      <c r="B431" s="147"/>
      <c r="D431" s="148" t="s">
        <v>73</v>
      </c>
      <c r="E431" s="158" t="s">
        <v>984</v>
      </c>
      <c r="F431" s="158" t="s">
        <v>985</v>
      </c>
      <c r="I431" s="150"/>
      <c r="J431" s="159" t="n">
        <f aca="false">BK431</f>
        <v>0</v>
      </c>
      <c r="L431" s="147"/>
      <c r="M431" s="152"/>
      <c r="N431" s="153"/>
      <c r="O431" s="153"/>
      <c r="P431" s="154" t="n">
        <f aca="false">SUM(P432:P446)</f>
        <v>0</v>
      </c>
      <c r="Q431" s="153"/>
      <c r="R431" s="154" t="n">
        <f aca="false">SUM(R432:R446)</f>
        <v>0.571555</v>
      </c>
      <c r="S431" s="153"/>
      <c r="T431" s="155" t="n">
        <f aca="false">SUM(T432:T446)</f>
        <v>0.1180914</v>
      </c>
      <c r="AR431" s="148" t="s">
        <v>138</v>
      </c>
      <c r="AT431" s="156" t="s">
        <v>73</v>
      </c>
      <c r="AU431" s="156" t="s">
        <v>79</v>
      </c>
      <c r="AY431" s="148" t="s">
        <v>130</v>
      </c>
      <c r="BK431" s="157" t="n">
        <f aca="false">SUM(BK432:BK446)</f>
        <v>0</v>
      </c>
    </row>
    <row r="432" s="28" customFormat="true" ht="16.5" hidden="false" customHeight="true" outlineLevel="0" collapsed="false">
      <c r="A432" s="23"/>
      <c r="B432" s="160"/>
      <c r="C432" s="161" t="s">
        <v>986</v>
      </c>
      <c r="D432" s="161" t="s">
        <v>133</v>
      </c>
      <c r="E432" s="162" t="s">
        <v>987</v>
      </c>
      <c r="F432" s="163" t="s">
        <v>988</v>
      </c>
      <c r="G432" s="164" t="s">
        <v>136</v>
      </c>
      <c r="H432" s="165" t="n">
        <v>380.94</v>
      </c>
      <c r="I432" s="166"/>
      <c r="J432" s="167" t="n">
        <f aca="false">ROUND(I432*H432,2)</f>
        <v>0</v>
      </c>
      <c r="K432" s="163" t="s">
        <v>144</v>
      </c>
      <c r="L432" s="24"/>
      <c r="M432" s="168"/>
      <c r="N432" s="169" t="s">
        <v>40</v>
      </c>
      <c r="O432" s="61"/>
      <c r="P432" s="170" t="n">
        <f aca="false">O432*H432</f>
        <v>0</v>
      </c>
      <c r="Q432" s="170" t="n">
        <v>0.001</v>
      </c>
      <c r="R432" s="170" t="n">
        <f aca="false">Q432*H432</f>
        <v>0.38094</v>
      </c>
      <c r="S432" s="170" t="n">
        <v>0.00031</v>
      </c>
      <c r="T432" s="171" t="n">
        <f aca="false">S432*H432</f>
        <v>0.1180914</v>
      </c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R432" s="172" t="s">
        <v>214</v>
      </c>
      <c r="AT432" s="172" t="s">
        <v>133</v>
      </c>
      <c r="AU432" s="172" t="s">
        <v>138</v>
      </c>
      <c r="AY432" s="4" t="s">
        <v>130</v>
      </c>
      <c r="BE432" s="173" t="n">
        <f aca="false">IF(N432="základní",J432,0)</f>
        <v>0</v>
      </c>
      <c r="BF432" s="173" t="n">
        <f aca="false">IF(N432="snížená",J432,0)</f>
        <v>0</v>
      </c>
      <c r="BG432" s="173" t="n">
        <f aca="false">IF(N432="zákl. přenesená",J432,0)</f>
        <v>0</v>
      </c>
      <c r="BH432" s="173" t="n">
        <f aca="false">IF(N432="sníž. přenesená",J432,0)</f>
        <v>0</v>
      </c>
      <c r="BI432" s="173" t="n">
        <f aca="false">IF(N432="nulová",J432,0)</f>
        <v>0</v>
      </c>
      <c r="BJ432" s="4" t="s">
        <v>138</v>
      </c>
      <c r="BK432" s="173" t="n">
        <f aca="false">ROUND(I432*H432,2)</f>
        <v>0</v>
      </c>
      <c r="BL432" s="4" t="s">
        <v>214</v>
      </c>
      <c r="BM432" s="172" t="s">
        <v>989</v>
      </c>
    </row>
    <row r="433" s="174" customFormat="true" ht="12.8" hidden="false" customHeight="false" outlineLevel="0" collapsed="false">
      <c r="B433" s="175"/>
      <c r="D433" s="176" t="s">
        <v>140</v>
      </c>
      <c r="E433" s="177"/>
      <c r="F433" s="178" t="s">
        <v>162</v>
      </c>
      <c r="H433" s="179" t="n">
        <v>84.85</v>
      </c>
      <c r="I433" s="180"/>
      <c r="L433" s="175"/>
      <c r="M433" s="181"/>
      <c r="N433" s="182"/>
      <c r="O433" s="182"/>
      <c r="P433" s="182"/>
      <c r="Q433" s="182"/>
      <c r="R433" s="182"/>
      <c r="S433" s="182"/>
      <c r="T433" s="183"/>
      <c r="AT433" s="177" t="s">
        <v>140</v>
      </c>
      <c r="AU433" s="177" t="s">
        <v>138</v>
      </c>
      <c r="AV433" s="174" t="s">
        <v>138</v>
      </c>
      <c r="AW433" s="174" t="s">
        <v>31</v>
      </c>
      <c r="AX433" s="174" t="s">
        <v>74</v>
      </c>
      <c r="AY433" s="177" t="s">
        <v>130</v>
      </c>
    </row>
    <row r="434" s="174" customFormat="true" ht="12.8" hidden="false" customHeight="false" outlineLevel="0" collapsed="false">
      <c r="B434" s="175"/>
      <c r="D434" s="176" t="s">
        <v>140</v>
      </c>
      <c r="E434" s="177"/>
      <c r="F434" s="178" t="s">
        <v>990</v>
      </c>
      <c r="H434" s="179" t="n">
        <v>82.62</v>
      </c>
      <c r="I434" s="180"/>
      <c r="L434" s="175"/>
      <c r="M434" s="181"/>
      <c r="N434" s="182"/>
      <c r="O434" s="182"/>
      <c r="P434" s="182"/>
      <c r="Q434" s="182"/>
      <c r="R434" s="182"/>
      <c r="S434" s="182"/>
      <c r="T434" s="183"/>
      <c r="AT434" s="177" t="s">
        <v>140</v>
      </c>
      <c r="AU434" s="177" t="s">
        <v>138</v>
      </c>
      <c r="AV434" s="174" t="s">
        <v>138</v>
      </c>
      <c r="AW434" s="174" t="s">
        <v>31</v>
      </c>
      <c r="AX434" s="174" t="s">
        <v>74</v>
      </c>
      <c r="AY434" s="177" t="s">
        <v>130</v>
      </c>
    </row>
    <row r="435" s="174" customFormat="true" ht="12.8" hidden="false" customHeight="false" outlineLevel="0" collapsed="false">
      <c r="B435" s="175"/>
      <c r="D435" s="176" t="s">
        <v>140</v>
      </c>
      <c r="E435" s="177"/>
      <c r="F435" s="178" t="s">
        <v>991</v>
      </c>
      <c r="H435" s="179" t="n">
        <v>8.38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140</v>
      </c>
      <c r="AU435" s="177" t="s">
        <v>138</v>
      </c>
      <c r="AV435" s="174" t="s">
        <v>138</v>
      </c>
      <c r="AW435" s="174" t="s">
        <v>31</v>
      </c>
      <c r="AX435" s="174" t="s">
        <v>74</v>
      </c>
      <c r="AY435" s="177" t="s">
        <v>130</v>
      </c>
    </row>
    <row r="436" s="174" customFormat="true" ht="12.8" hidden="false" customHeight="false" outlineLevel="0" collapsed="false">
      <c r="B436" s="175"/>
      <c r="D436" s="176" t="s">
        <v>140</v>
      </c>
      <c r="E436" s="177"/>
      <c r="F436" s="178" t="s">
        <v>992</v>
      </c>
      <c r="H436" s="179" t="n">
        <v>12.7</v>
      </c>
      <c r="I436" s="180"/>
      <c r="L436" s="175"/>
      <c r="M436" s="181"/>
      <c r="N436" s="182"/>
      <c r="O436" s="182"/>
      <c r="P436" s="182"/>
      <c r="Q436" s="182"/>
      <c r="R436" s="182"/>
      <c r="S436" s="182"/>
      <c r="T436" s="183"/>
      <c r="AT436" s="177" t="s">
        <v>140</v>
      </c>
      <c r="AU436" s="177" t="s">
        <v>138</v>
      </c>
      <c r="AV436" s="174" t="s">
        <v>138</v>
      </c>
      <c r="AW436" s="174" t="s">
        <v>31</v>
      </c>
      <c r="AX436" s="174" t="s">
        <v>74</v>
      </c>
      <c r="AY436" s="177" t="s">
        <v>130</v>
      </c>
    </row>
    <row r="437" s="174" customFormat="true" ht="12.8" hidden="false" customHeight="false" outlineLevel="0" collapsed="false">
      <c r="B437" s="175"/>
      <c r="D437" s="176" t="s">
        <v>140</v>
      </c>
      <c r="E437" s="177"/>
      <c r="F437" s="178" t="s">
        <v>200</v>
      </c>
      <c r="H437" s="179" t="n">
        <v>27.6</v>
      </c>
      <c r="I437" s="180"/>
      <c r="L437" s="175"/>
      <c r="M437" s="181"/>
      <c r="N437" s="182"/>
      <c r="O437" s="182"/>
      <c r="P437" s="182"/>
      <c r="Q437" s="182"/>
      <c r="R437" s="182"/>
      <c r="S437" s="182"/>
      <c r="T437" s="183"/>
      <c r="AT437" s="177" t="s">
        <v>140</v>
      </c>
      <c r="AU437" s="177" t="s">
        <v>138</v>
      </c>
      <c r="AV437" s="174" t="s">
        <v>138</v>
      </c>
      <c r="AW437" s="174" t="s">
        <v>31</v>
      </c>
      <c r="AX437" s="174" t="s">
        <v>74</v>
      </c>
      <c r="AY437" s="177" t="s">
        <v>130</v>
      </c>
    </row>
    <row r="438" s="174" customFormat="true" ht="12.8" hidden="false" customHeight="false" outlineLevel="0" collapsed="false">
      <c r="B438" s="175"/>
      <c r="D438" s="176" t="s">
        <v>140</v>
      </c>
      <c r="E438" s="177"/>
      <c r="F438" s="178" t="s">
        <v>993</v>
      </c>
      <c r="H438" s="179" t="n">
        <v>9.24</v>
      </c>
      <c r="I438" s="180"/>
      <c r="L438" s="175"/>
      <c r="M438" s="181"/>
      <c r="N438" s="182"/>
      <c r="O438" s="182"/>
      <c r="P438" s="182"/>
      <c r="Q438" s="182"/>
      <c r="R438" s="182"/>
      <c r="S438" s="182"/>
      <c r="T438" s="183"/>
      <c r="AT438" s="177" t="s">
        <v>140</v>
      </c>
      <c r="AU438" s="177" t="s">
        <v>138</v>
      </c>
      <c r="AV438" s="174" t="s">
        <v>138</v>
      </c>
      <c r="AW438" s="174" t="s">
        <v>31</v>
      </c>
      <c r="AX438" s="174" t="s">
        <v>74</v>
      </c>
      <c r="AY438" s="177" t="s">
        <v>130</v>
      </c>
    </row>
    <row r="439" s="174" customFormat="true" ht="12.8" hidden="false" customHeight="false" outlineLevel="0" collapsed="false">
      <c r="B439" s="175"/>
      <c r="D439" s="176" t="s">
        <v>140</v>
      </c>
      <c r="E439" s="177"/>
      <c r="F439" s="178" t="s">
        <v>994</v>
      </c>
      <c r="H439" s="179" t="n">
        <v>42.75</v>
      </c>
      <c r="I439" s="180"/>
      <c r="L439" s="175"/>
      <c r="M439" s="181"/>
      <c r="N439" s="182"/>
      <c r="O439" s="182"/>
      <c r="P439" s="182"/>
      <c r="Q439" s="182"/>
      <c r="R439" s="182"/>
      <c r="S439" s="182"/>
      <c r="T439" s="183"/>
      <c r="AT439" s="177" t="s">
        <v>140</v>
      </c>
      <c r="AU439" s="177" t="s">
        <v>138</v>
      </c>
      <c r="AV439" s="174" t="s">
        <v>138</v>
      </c>
      <c r="AW439" s="174" t="s">
        <v>31</v>
      </c>
      <c r="AX439" s="174" t="s">
        <v>74</v>
      </c>
      <c r="AY439" s="177" t="s">
        <v>130</v>
      </c>
    </row>
    <row r="440" s="174" customFormat="true" ht="12.8" hidden="false" customHeight="false" outlineLevel="0" collapsed="false">
      <c r="B440" s="175"/>
      <c r="D440" s="176" t="s">
        <v>140</v>
      </c>
      <c r="E440" s="177"/>
      <c r="F440" s="178" t="s">
        <v>995</v>
      </c>
      <c r="H440" s="179" t="n">
        <v>56.4</v>
      </c>
      <c r="I440" s="180"/>
      <c r="L440" s="175"/>
      <c r="M440" s="181"/>
      <c r="N440" s="182"/>
      <c r="O440" s="182"/>
      <c r="P440" s="182"/>
      <c r="Q440" s="182"/>
      <c r="R440" s="182"/>
      <c r="S440" s="182"/>
      <c r="T440" s="183"/>
      <c r="AT440" s="177" t="s">
        <v>140</v>
      </c>
      <c r="AU440" s="177" t="s">
        <v>138</v>
      </c>
      <c r="AV440" s="174" t="s">
        <v>138</v>
      </c>
      <c r="AW440" s="174" t="s">
        <v>31</v>
      </c>
      <c r="AX440" s="174" t="s">
        <v>74</v>
      </c>
      <c r="AY440" s="177" t="s">
        <v>130</v>
      </c>
    </row>
    <row r="441" s="174" customFormat="true" ht="12.8" hidden="false" customHeight="false" outlineLevel="0" collapsed="false">
      <c r="B441" s="175"/>
      <c r="D441" s="176" t="s">
        <v>140</v>
      </c>
      <c r="E441" s="177"/>
      <c r="F441" s="178" t="s">
        <v>996</v>
      </c>
      <c r="H441" s="179" t="n">
        <v>56.4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140</v>
      </c>
      <c r="AU441" s="177" t="s">
        <v>138</v>
      </c>
      <c r="AV441" s="174" t="s">
        <v>138</v>
      </c>
      <c r="AW441" s="174" t="s">
        <v>31</v>
      </c>
      <c r="AX441" s="174" t="s">
        <v>74</v>
      </c>
      <c r="AY441" s="177" t="s">
        <v>130</v>
      </c>
    </row>
    <row r="442" s="184" customFormat="true" ht="12.8" hidden="false" customHeight="false" outlineLevel="0" collapsed="false">
      <c r="B442" s="185"/>
      <c r="D442" s="176" t="s">
        <v>140</v>
      </c>
      <c r="E442" s="186"/>
      <c r="F442" s="187" t="s">
        <v>172</v>
      </c>
      <c r="H442" s="188" t="n">
        <v>380.94</v>
      </c>
      <c r="I442" s="189"/>
      <c r="L442" s="185"/>
      <c r="M442" s="190"/>
      <c r="N442" s="191"/>
      <c r="O442" s="191"/>
      <c r="P442" s="191"/>
      <c r="Q442" s="191"/>
      <c r="R442" s="191"/>
      <c r="S442" s="191"/>
      <c r="T442" s="192"/>
      <c r="AT442" s="186" t="s">
        <v>140</v>
      </c>
      <c r="AU442" s="186" t="s">
        <v>138</v>
      </c>
      <c r="AV442" s="184" t="s">
        <v>137</v>
      </c>
      <c r="AW442" s="184" t="s">
        <v>31</v>
      </c>
      <c r="AX442" s="184" t="s">
        <v>79</v>
      </c>
      <c r="AY442" s="186" t="s">
        <v>130</v>
      </c>
    </row>
    <row r="443" s="28" customFormat="true" ht="24.15" hidden="false" customHeight="true" outlineLevel="0" collapsed="false">
      <c r="A443" s="23"/>
      <c r="B443" s="160"/>
      <c r="C443" s="161" t="s">
        <v>997</v>
      </c>
      <c r="D443" s="161" t="s">
        <v>133</v>
      </c>
      <c r="E443" s="162" t="s">
        <v>998</v>
      </c>
      <c r="F443" s="163" t="s">
        <v>999</v>
      </c>
      <c r="G443" s="164" t="s">
        <v>136</v>
      </c>
      <c r="H443" s="165" t="n">
        <v>380.94</v>
      </c>
      <c r="I443" s="166"/>
      <c r="J443" s="167" t="n">
        <f aca="false">ROUND(I443*H443,2)</f>
        <v>0</v>
      </c>
      <c r="K443" s="163" t="s">
        <v>144</v>
      </c>
      <c r="L443" s="24"/>
      <c r="M443" s="168"/>
      <c r="N443" s="169" t="s">
        <v>40</v>
      </c>
      <c r="O443" s="61"/>
      <c r="P443" s="170" t="n">
        <f aca="false">O443*H443</f>
        <v>0</v>
      </c>
      <c r="Q443" s="170" t="n">
        <v>0</v>
      </c>
      <c r="R443" s="170" t="n">
        <f aca="false">Q443*H443</f>
        <v>0</v>
      </c>
      <c r="S443" s="170" t="n">
        <v>0</v>
      </c>
      <c r="T443" s="171" t="n">
        <f aca="false">S443*H443</f>
        <v>0</v>
      </c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R443" s="172" t="s">
        <v>214</v>
      </c>
      <c r="AT443" s="172" t="s">
        <v>133</v>
      </c>
      <c r="AU443" s="172" t="s">
        <v>138</v>
      </c>
      <c r="AY443" s="4" t="s">
        <v>130</v>
      </c>
      <c r="BE443" s="173" t="n">
        <f aca="false">IF(N443="základní",J443,0)</f>
        <v>0</v>
      </c>
      <c r="BF443" s="173" t="n">
        <f aca="false">IF(N443="snížená",J443,0)</f>
        <v>0</v>
      </c>
      <c r="BG443" s="173" t="n">
        <f aca="false">IF(N443="zákl. přenesená",J443,0)</f>
        <v>0</v>
      </c>
      <c r="BH443" s="173" t="n">
        <f aca="false">IF(N443="sníž. přenesená",J443,0)</f>
        <v>0</v>
      </c>
      <c r="BI443" s="173" t="n">
        <f aca="false">IF(N443="nulová",J443,0)</f>
        <v>0</v>
      </c>
      <c r="BJ443" s="4" t="s">
        <v>138</v>
      </c>
      <c r="BK443" s="173" t="n">
        <f aca="false">ROUND(I443*H443,2)</f>
        <v>0</v>
      </c>
      <c r="BL443" s="4" t="s">
        <v>214</v>
      </c>
      <c r="BM443" s="172" t="s">
        <v>1000</v>
      </c>
    </row>
    <row r="444" s="28" customFormat="true" ht="24.15" hidden="false" customHeight="true" outlineLevel="0" collapsed="false">
      <c r="A444" s="23"/>
      <c r="B444" s="160"/>
      <c r="C444" s="161" t="s">
        <v>1001</v>
      </c>
      <c r="D444" s="161" t="s">
        <v>133</v>
      </c>
      <c r="E444" s="162" t="s">
        <v>1002</v>
      </c>
      <c r="F444" s="163" t="s">
        <v>1003</v>
      </c>
      <c r="G444" s="164" t="s">
        <v>136</v>
      </c>
      <c r="H444" s="165" t="n">
        <v>0.5</v>
      </c>
      <c r="I444" s="166"/>
      <c r="J444" s="167" t="n">
        <f aca="false">ROUND(I444*H444,2)</f>
        <v>0</v>
      </c>
      <c r="K444" s="163" t="s">
        <v>144</v>
      </c>
      <c r="L444" s="24"/>
      <c r="M444" s="168"/>
      <c r="N444" s="169" t="s">
        <v>40</v>
      </c>
      <c r="O444" s="61"/>
      <c r="P444" s="170" t="n">
        <f aca="false">O444*H444</f>
        <v>0</v>
      </c>
      <c r="Q444" s="170" t="n">
        <v>0.00029</v>
      </c>
      <c r="R444" s="170" t="n">
        <f aca="false">Q444*H444</f>
        <v>0.000145</v>
      </c>
      <c r="S444" s="170" t="n">
        <v>0</v>
      </c>
      <c r="T444" s="171" t="n">
        <f aca="false">S444*H444</f>
        <v>0</v>
      </c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R444" s="172" t="s">
        <v>214</v>
      </c>
      <c r="AT444" s="172" t="s">
        <v>133</v>
      </c>
      <c r="AU444" s="172" t="s">
        <v>138</v>
      </c>
      <c r="AY444" s="4" t="s">
        <v>130</v>
      </c>
      <c r="BE444" s="173" t="n">
        <f aca="false">IF(N444="základní",J444,0)</f>
        <v>0</v>
      </c>
      <c r="BF444" s="173" t="n">
        <f aca="false">IF(N444="snížená",J444,0)</f>
        <v>0</v>
      </c>
      <c r="BG444" s="173" t="n">
        <f aca="false">IF(N444="zákl. přenesená",J444,0)</f>
        <v>0</v>
      </c>
      <c r="BH444" s="173" t="n">
        <f aca="false">IF(N444="sníž. přenesená",J444,0)</f>
        <v>0</v>
      </c>
      <c r="BI444" s="173" t="n">
        <f aca="false">IF(N444="nulová",J444,0)</f>
        <v>0</v>
      </c>
      <c r="BJ444" s="4" t="s">
        <v>138</v>
      </c>
      <c r="BK444" s="173" t="n">
        <f aca="false">ROUND(I444*H444,2)</f>
        <v>0</v>
      </c>
      <c r="BL444" s="4" t="s">
        <v>214</v>
      </c>
      <c r="BM444" s="172" t="s">
        <v>1004</v>
      </c>
    </row>
    <row r="445" s="28" customFormat="true" ht="24.15" hidden="false" customHeight="true" outlineLevel="0" collapsed="false">
      <c r="A445" s="23"/>
      <c r="B445" s="160"/>
      <c r="C445" s="161" t="s">
        <v>1005</v>
      </c>
      <c r="D445" s="161" t="s">
        <v>133</v>
      </c>
      <c r="E445" s="162" t="s">
        <v>1006</v>
      </c>
      <c r="F445" s="163" t="s">
        <v>1007</v>
      </c>
      <c r="G445" s="164" t="s">
        <v>136</v>
      </c>
      <c r="H445" s="165" t="n">
        <v>380.94</v>
      </c>
      <c r="I445" s="166"/>
      <c r="J445" s="167" t="n">
        <f aca="false">ROUND(I445*H445,2)</f>
        <v>0</v>
      </c>
      <c r="K445" s="163" t="s">
        <v>144</v>
      </c>
      <c r="L445" s="24"/>
      <c r="M445" s="168"/>
      <c r="N445" s="169" t="s">
        <v>40</v>
      </c>
      <c r="O445" s="61"/>
      <c r="P445" s="170" t="n">
        <f aca="false">O445*H445</f>
        <v>0</v>
      </c>
      <c r="Q445" s="170" t="n">
        <v>0.00021</v>
      </c>
      <c r="R445" s="170" t="n">
        <f aca="false">Q445*H445</f>
        <v>0.0799974</v>
      </c>
      <c r="S445" s="170" t="n">
        <v>0</v>
      </c>
      <c r="T445" s="171" t="n">
        <f aca="false">S445*H445</f>
        <v>0</v>
      </c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R445" s="172" t="s">
        <v>214</v>
      </c>
      <c r="AT445" s="172" t="s">
        <v>133</v>
      </c>
      <c r="AU445" s="172" t="s">
        <v>138</v>
      </c>
      <c r="AY445" s="4" t="s">
        <v>130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4" t="s">
        <v>138</v>
      </c>
      <c r="BK445" s="173" t="n">
        <f aca="false">ROUND(I445*H445,2)</f>
        <v>0</v>
      </c>
      <c r="BL445" s="4" t="s">
        <v>214</v>
      </c>
      <c r="BM445" s="172" t="s">
        <v>1008</v>
      </c>
    </row>
    <row r="446" s="28" customFormat="true" ht="24.15" hidden="false" customHeight="true" outlineLevel="0" collapsed="false">
      <c r="A446" s="23"/>
      <c r="B446" s="160"/>
      <c r="C446" s="161" t="s">
        <v>1009</v>
      </c>
      <c r="D446" s="161" t="s">
        <v>133</v>
      </c>
      <c r="E446" s="162" t="s">
        <v>1010</v>
      </c>
      <c r="F446" s="163" t="s">
        <v>1011</v>
      </c>
      <c r="G446" s="164" t="s">
        <v>136</v>
      </c>
      <c r="H446" s="165" t="n">
        <v>380.94</v>
      </c>
      <c r="I446" s="166"/>
      <c r="J446" s="167" t="n">
        <f aca="false">ROUND(I446*H446,2)</f>
        <v>0</v>
      </c>
      <c r="K446" s="163" t="s">
        <v>144</v>
      </c>
      <c r="L446" s="24"/>
      <c r="M446" s="168"/>
      <c r="N446" s="169" t="s">
        <v>40</v>
      </c>
      <c r="O446" s="61"/>
      <c r="P446" s="170" t="n">
        <f aca="false">O446*H446</f>
        <v>0</v>
      </c>
      <c r="Q446" s="170" t="n">
        <v>0.00029</v>
      </c>
      <c r="R446" s="170" t="n">
        <f aca="false">Q446*H446</f>
        <v>0.1104726</v>
      </c>
      <c r="S446" s="170" t="n">
        <v>0</v>
      </c>
      <c r="T446" s="171" t="n">
        <f aca="false">S446*H446</f>
        <v>0</v>
      </c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R446" s="172" t="s">
        <v>214</v>
      </c>
      <c r="AT446" s="172" t="s">
        <v>133</v>
      </c>
      <c r="AU446" s="172" t="s">
        <v>138</v>
      </c>
      <c r="AY446" s="4" t="s">
        <v>130</v>
      </c>
      <c r="BE446" s="173" t="n">
        <f aca="false">IF(N446="základní",J446,0)</f>
        <v>0</v>
      </c>
      <c r="BF446" s="173" t="n">
        <f aca="false">IF(N446="snížená",J446,0)</f>
        <v>0</v>
      </c>
      <c r="BG446" s="173" t="n">
        <f aca="false">IF(N446="zákl. přenesená",J446,0)</f>
        <v>0</v>
      </c>
      <c r="BH446" s="173" t="n">
        <f aca="false">IF(N446="sníž. přenesená",J446,0)</f>
        <v>0</v>
      </c>
      <c r="BI446" s="173" t="n">
        <f aca="false">IF(N446="nulová",J446,0)</f>
        <v>0</v>
      </c>
      <c r="BJ446" s="4" t="s">
        <v>138</v>
      </c>
      <c r="BK446" s="173" t="n">
        <f aca="false">ROUND(I446*H446,2)</f>
        <v>0</v>
      </c>
      <c r="BL446" s="4" t="s">
        <v>214</v>
      </c>
      <c r="BM446" s="172" t="s">
        <v>1012</v>
      </c>
    </row>
    <row r="447" s="146" customFormat="true" ht="25.9" hidden="false" customHeight="true" outlineLevel="0" collapsed="false">
      <c r="B447" s="147"/>
      <c r="D447" s="148" t="s">
        <v>73</v>
      </c>
      <c r="E447" s="149" t="s">
        <v>1013</v>
      </c>
      <c r="F447" s="149" t="s">
        <v>1014</v>
      </c>
      <c r="I447" s="150"/>
      <c r="J447" s="151" t="n">
        <f aca="false">BK447</f>
        <v>0</v>
      </c>
      <c r="L447" s="147"/>
      <c r="M447" s="152"/>
      <c r="N447" s="153"/>
      <c r="O447" s="153"/>
      <c r="P447" s="154" t="n">
        <f aca="false">SUM(P448:P457)</f>
        <v>0</v>
      </c>
      <c r="Q447" s="153"/>
      <c r="R447" s="154" t="n">
        <f aca="false">SUM(R448:R457)</f>
        <v>0</v>
      </c>
      <c r="S447" s="153"/>
      <c r="T447" s="155" t="n">
        <f aca="false">SUM(T448:T457)</f>
        <v>0</v>
      </c>
      <c r="AR447" s="148" t="s">
        <v>137</v>
      </c>
      <c r="AT447" s="156" t="s">
        <v>73</v>
      </c>
      <c r="AU447" s="156" t="s">
        <v>74</v>
      </c>
      <c r="AY447" s="148" t="s">
        <v>130</v>
      </c>
      <c r="BK447" s="157" t="n">
        <f aca="false">SUM(BK448:BK457)</f>
        <v>0</v>
      </c>
    </row>
    <row r="448" s="28" customFormat="true" ht="16.5" hidden="false" customHeight="true" outlineLevel="0" collapsed="false">
      <c r="A448" s="23"/>
      <c r="B448" s="160"/>
      <c r="C448" s="161" t="s">
        <v>1015</v>
      </c>
      <c r="D448" s="161" t="s">
        <v>133</v>
      </c>
      <c r="E448" s="162" t="s">
        <v>1016</v>
      </c>
      <c r="F448" s="163" t="s">
        <v>1017</v>
      </c>
      <c r="G448" s="164" t="s">
        <v>1018</v>
      </c>
      <c r="H448" s="165" t="n">
        <v>7</v>
      </c>
      <c r="I448" s="166"/>
      <c r="J448" s="167" t="n">
        <f aca="false">ROUND(I448*H448,2)</f>
        <v>0</v>
      </c>
      <c r="K448" s="163" t="s">
        <v>144</v>
      </c>
      <c r="L448" s="24"/>
      <c r="M448" s="168"/>
      <c r="N448" s="169" t="s">
        <v>40</v>
      </c>
      <c r="O448" s="61"/>
      <c r="P448" s="170" t="n">
        <f aca="false">O448*H448</f>
        <v>0</v>
      </c>
      <c r="Q448" s="170" t="n">
        <v>0</v>
      </c>
      <c r="R448" s="170" t="n">
        <f aca="false">Q448*H448</f>
        <v>0</v>
      </c>
      <c r="S448" s="170" t="n">
        <v>0</v>
      </c>
      <c r="T448" s="171" t="n">
        <f aca="false">S448*H448</f>
        <v>0</v>
      </c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R448" s="172" t="s">
        <v>1019</v>
      </c>
      <c r="AT448" s="172" t="s">
        <v>133</v>
      </c>
      <c r="AU448" s="172" t="s">
        <v>79</v>
      </c>
      <c r="AY448" s="4" t="s">
        <v>130</v>
      </c>
      <c r="BE448" s="173" t="n">
        <f aca="false">IF(N448="základní",J448,0)</f>
        <v>0</v>
      </c>
      <c r="BF448" s="173" t="n">
        <f aca="false">IF(N448="snížená",J448,0)</f>
        <v>0</v>
      </c>
      <c r="BG448" s="173" t="n">
        <f aca="false">IF(N448="zákl. přenesená",J448,0)</f>
        <v>0</v>
      </c>
      <c r="BH448" s="173" t="n">
        <f aca="false">IF(N448="sníž. přenesená",J448,0)</f>
        <v>0</v>
      </c>
      <c r="BI448" s="173" t="n">
        <f aca="false">IF(N448="nulová",J448,0)</f>
        <v>0</v>
      </c>
      <c r="BJ448" s="4" t="s">
        <v>138</v>
      </c>
      <c r="BK448" s="173" t="n">
        <f aca="false">ROUND(I448*H448,2)</f>
        <v>0</v>
      </c>
      <c r="BL448" s="4" t="s">
        <v>1019</v>
      </c>
      <c r="BM448" s="172" t="s">
        <v>1020</v>
      </c>
    </row>
    <row r="449" s="174" customFormat="true" ht="12.8" hidden="false" customHeight="false" outlineLevel="0" collapsed="false">
      <c r="B449" s="175"/>
      <c r="D449" s="176" t="s">
        <v>140</v>
      </c>
      <c r="E449" s="177"/>
      <c r="F449" s="178" t="s">
        <v>1021</v>
      </c>
      <c r="H449" s="179" t="n">
        <v>7</v>
      </c>
      <c r="I449" s="180"/>
      <c r="L449" s="175"/>
      <c r="M449" s="181"/>
      <c r="N449" s="182"/>
      <c r="O449" s="182"/>
      <c r="P449" s="182"/>
      <c r="Q449" s="182"/>
      <c r="R449" s="182"/>
      <c r="S449" s="182"/>
      <c r="T449" s="183"/>
      <c r="AT449" s="177" t="s">
        <v>140</v>
      </c>
      <c r="AU449" s="177" t="s">
        <v>79</v>
      </c>
      <c r="AV449" s="174" t="s">
        <v>138</v>
      </c>
      <c r="AW449" s="174" t="s">
        <v>31</v>
      </c>
      <c r="AX449" s="174" t="s">
        <v>74</v>
      </c>
      <c r="AY449" s="177" t="s">
        <v>130</v>
      </c>
    </row>
    <row r="450" s="184" customFormat="true" ht="12.8" hidden="false" customHeight="false" outlineLevel="0" collapsed="false">
      <c r="B450" s="185"/>
      <c r="D450" s="176" t="s">
        <v>140</v>
      </c>
      <c r="E450" s="186"/>
      <c r="F450" s="187" t="s">
        <v>172</v>
      </c>
      <c r="H450" s="188" t="n">
        <v>7</v>
      </c>
      <c r="I450" s="189"/>
      <c r="L450" s="185"/>
      <c r="M450" s="190"/>
      <c r="N450" s="191"/>
      <c r="O450" s="191"/>
      <c r="P450" s="191"/>
      <c r="Q450" s="191"/>
      <c r="R450" s="191"/>
      <c r="S450" s="191"/>
      <c r="T450" s="192"/>
      <c r="AT450" s="186" t="s">
        <v>140</v>
      </c>
      <c r="AU450" s="186" t="s">
        <v>79</v>
      </c>
      <c r="AV450" s="184" t="s">
        <v>137</v>
      </c>
      <c r="AW450" s="184" t="s">
        <v>31</v>
      </c>
      <c r="AX450" s="184" t="s">
        <v>79</v>
      </c>
      <c r="AY450" s="186" t="s">
        <v>130</v>
      </c>
    </row>
    <row r="451" s="28" customFormat="true" ht="16.5" hidden="false" customHeight="true" outlineLevel="0" collapsed="false">
      <c r="A451" s="23"/>
      <c r="B451" s="160"/>
      <c r="C451" s="161" t="s">
        <v>1022</v>
      </c>
      <c r="D451" s="161" t="s">
        <v>133</v>
      </c>
      <c r="E451" s="162" t="s">
        <v>1023</v>
      </c>
      <c r="F451" s="163" t="s">
        <v>1024</v>
      </c>
      <c r="G451" s="164" t="s">
        <v>1018</v>
      </c>
      <c r="H451" s="165" t="n">
        <v>6</v>
      </c>
      <c r="I451" s="166"/>
      <c r="J451" s="167" t="n">
        <f aca="false">ROUND(I451*H451,2)</f>
        <v>0</v>
      </c>
      <c r="K451" s="163" t="s">
        <v>144</v>
      </c>
      <c r="L451" s="24"/>
      <c r="M451" s="168"/>
      <c r="N451" s="169" t="s">
        <v>40</v>
      </c>
      <c r="O451" s="61"/>
      <c r="P451" s="170" t="n">
        <f aca="false">O451*H451</f>
        <v>0</v>
      </c>
      <c r="Q451" s="170" t="n">
        <v>0</v>
      </c>
      <c r="R451" s="170" t="n">
        <f aca="false">Q451*H451</f>
        <v>0</v>
      </c>
      <c r="S451" s="170" t="n">
        <v>0</v>
      </c>
      <c r="T451" s="171" t="n">
        <f aca="false">S451*H451</f>
        <v>0</v>
      </c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R451" s="172" t="s">
        <v>1019</v>
      </c>
      <c r="AT451" s="172" t="s">
        <v>133</v>
      </c>
      <c r="AU451" s="172" t="s">
        <v>79</v>
      </c>
      <c r="AY451" s="4" t="s">
        <v>130</v>
      </c>
      <c r="BE451" s="173" t="n">
        <f aca="false">IF(N451="základní",J451,0)</f>
        <v>0</v>
      </c>
      <c r="BF451" s="173" t="n">
        <f aca="false">IF(N451="snížená",J451,0)</f>
        <v>0</v>
      </c>
      <c r="BG451" s="173" t="n">
        <f aca="false">IF(N451="zákl. přenesená",J451,0)</f>
        <v>0</v>
      </c>
      <c r="BH451" s="173" t="n">
        <f aca="false">IF(N451="sníž. přenesená",J451,0)</f>
        <v>0</v>
      </c>
      <c r="BI451" s="173" t="n">
        <f aca="false">IF(N451="nulová",J451,0)</f>
        <v>0</v>
      </c>
      <c r="BJ451" s="4" t="s">
        <v>138</v>
      </c>
      <c r="BK451" s="173" t="n">
        <f aca="false">ROUND(I451*H451,2)</f>
        <v>0</v>
      </c>
      <c r="BL451" s="4" t="s">
        <v>1019</v>
      </c>
      <c r="BM451" s="172" t="s">
        <v>1025</v>
      </c>
    </row>
    <row r="452" s="174" customFormat="true" ht="12.8" hidden="false" customHeight="false" outlineLevel="0" collapsed="false">
      <c r="B452" s="175"/>
      <c r="D452" s="176" t="s">
        <v>140</v>
      </c>
      <c r="E452" s="177"/>
      <c r="F452" s="178" t="s">
        <v>1026</v>
      </c>
      <c r="H452" s="179" t="n">
        <v>6</v>
      </c>
      <c r="I452" s="180"/>
      <c r="L452" s="175"/>
      <c r="M452" s="181"/>
      <c r="N452" s="182"/>
      <c r="O452" s="182"/>
      <c r="P452" s="182"/>
      <c r="Q452" s="182"/>
      <c r="R452" s="182"/>
      <c r="S452" s="182"/>
      <c r="T452" s="183"/>
      <c r="AT452" s="177" t="s">
        <v>140</v>
      </c>
      <c r="AU452" s="177" t="s">
        <v>79</v>
      </c>
      <c r="AV452" s="174" t="s">
        <v>138</v>
      </c>
      <c r="AW452" s="174" t="s">
        <v>31</v>
      </c>
      <c r="AX452" s="174" t="s">
        <v>74</v>
      </c>
      <c r="AY452" s="177" t="s">
        <v>130</v>
      </c>
    </row>
    <row r="453" s="184" customFormat="true" ht="12.8" hidden="false" customHeight="false" outlineLevel="0" collapsed="false">
      <c r="B453" s="185"/>
      <c r="D453" s="176" t="s">
        <v>140</v>
      </c>
      <c r="E453" s="186"/>
      <c r="F453" s="187" t="s">
        <v>172</v>
      </c>
      <c r="H453" s="188" t="n">
        <v>6</v>
      </c>
      <c r="I453" s="189"/>
      <c r="L453" s="185"/>
      <c r="M453" s="190"/>
      <c r="N453" s="191"/>
      <c r="O453" s="191"/>
      <c r="P453" s="191"/>
      <c r="Q453" s="191"/>
      <c r="R453" s="191"/>
      <c r="S453" s="191"/>
      <c r="T453" s="192"/>
      <c r="AT453" s="186" t="s">
        <v>140</v>
      </c>
      <c r="AU453" s="186" t="s">
        <v>79</v>
      </c>
      <c r="AV453" s="184" t="s">
        <v>137</v>
      </c>
      <c r="AW453" s="184" t="s">
        <v>31</v>
      </c>
      <c r="AX453" s="184" t="s">
        <v>79</v>
      </c>
      <c r="AY453" s="186" t="s">
        <v>130</v>
      </c>
    </row>
    <row r="454" s="28" customFormat="true" ht="16.5" hidden="false" customHeight="true" outlineLevel="0" collapsed="false">
      <c r="A454" s="23"/>
      <c r="B454" s="160"/>
      <c r="C454" s="161" t="s">
        <v>1027</v>
      </c>
      <c r="D454" s="161" t="s">
        <v>133</v>
      </c>
      <c r="E454" s="162" t="s">
        <v>1028</v>
      </c>
      <c r="F454" s="163" t="s">
        <v>1029</v>
      </c>
      <c r="G454" s="164" t="s">
        <v>1018</v>
      </c>
      <c r="H454" s="165" t="n">
        <v>8</v>
      </c>
      <c r="I454" s="166"/>
      <c r="J454" s="167" t="n">
        <f aca="false">ROUND(I454*H454,2)</f>
        <v>0</v>
      </c>
      <c r="K454" s="163" t="s">
        <v>144</v>
      </c>
      <c r="L454" s="24"/>
      <c r="M454" s="168"/>
      <c r="N454" s="169" t="s">
        <v>40</v>
      </c>
      <c r="O454" s="61"/>
      <c r="P454" s="170" t="n">
        <f aca="false">O454*H454</f>
        <v>0</v>
      </c>
      <c r="Q454" s="170" t="n">
        <v>0</v>
      </c>
      <c r="R454" s="170" t="n">
        <f aca="false">Q454*H454</f>
        <v>0</v>
      </c>
      <c r="S454" s="170" t="n">
        <v>0</v>
      </c>
      <c r="T454" s="171" t="n">
        <f aca="false">S454*H454</f>
        <v>0</v>
      </c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R454" s="172" t="s">
        <v>1019</v>
      </c>
      <c r="AT454" s="172" t="s">
        <v>133</v>
      </c>
      <c r="AU454" s="172" t="s">
        <v>79</v>
      </c>
      <c r="AY454" s="4" t="s">
        <v>130</v>
      </c>
      <c r="BE454" s="173" t="n">
        <f aca="false">IF(N454="základní",J454,0)</f>
        <v>0</v>
      </c>
      <c r="BF454" s="173" t="n">
        <f aca="false">IF(N454="snížená",J454,0)</f>
        <v>0</v>
      </c>
      <c r="BG454" s="173" t="n">
        <f aca="false">IF(N454="zákl. přenesená",J454,0)</f>
        <v>0</v>
      </c>
      <c r="BH454" s="173" t="n">
        <f aca="false">IF(N454="sníž. přenesená",J454,0)</f>
        <v>0</v>
      </c>
      <c r="BI454" s="173" t="n">
        <f aca="false">IF(N454="nulová",J454,0)</f>
        <v>0</v>
      </c>
      <c r="BJ454" s="4" t="s">
        <v>138</v>
      </c>
      <c r="BK454" s="173" t="n">
        <f aca="false">ROUND(I454*H454,2)</f>
        <v>0</v>
      </c>
      <c r="BL454" s="4" t="s">
        <v>1019</v>
      </c>
      <c r="BM454" s="172" t="s">
        <v>1030</v>
      </c>
    </row>
    <row r="455" s="174" customFormat="true" ht="12.8" hidden="false" customHeight="false" outlineLevel="0" collapsed="false">
      <c r="B455" s="175"/>
      <c r="D455" s="176" t="s">
        <v>140</v>
      </c>
      <c r="E455" s="177"/>
      <c r="F455" s="178" t="s">
        <v>1031</v>
      </c>
      <c r="H455" s="179" t="n">
        <v>2</v>
      </c>
      <c r="I455" s="180"/>
      <c r="L455" s="175"/>
      <c r="M455" s="181"/>
      <c r="N455" s="182"/>
      <c r="O455" s="182"/>
      <c r="P455" s="182"/>
      <c r="Q455" s="182"/>
      <c r="R455" s="182"/>
      <c r="S455" s="182"/>
      <c r="T455" s="183"/>
      <c r="AT455" s="177" t="s">
        <v>140</v>
      </c>
      <c r="AU455" s="177" t="s">
        <v>79</v>
      </c>
      <c r="AV455" s="174" t="s">
        <v>138</v>
      </c>
      <c r="AW455" s="174" t="s">
        <v>31</v>
      </c>
      <c r="AX455" s="174" t="s">
        <v>74</v>
      </c>
      <c r="AY455" s="177" t="s">
        <v>130</v>
      </c>
    </row>
    <row r="456" s="174" customFormat="true" ht="12.8" hidden="false" customHeight="false" outlineLevel="0" collapsed="false">
      <c r="B456" s="175"/>
      <c r="D456" s="176" t="s">
        <v>140</v>
      </c>
      <c r="E456" s="177"/>
      <c r="F456" s="178" t="s">
        <v>1032</v>
      </c>
      <c r="H456" s="179" t="n">
        <v>6</v>
      </c>
      <c r="I456" s="180"/>
      <c r="L456" s="175"/>
      <c r="M456" s="181"/>
      <c r="N456" s="182"/>
      <c r="O456" s="182"/>
      <c r="P456" s="182"/>
      <c r="Q456" s="182"/>
      <c r="R456" s="182"/>
      <c r="S456" s="182"/>
      <c r="T456" s="183"/>
      <c r="AT456" s="177" t="s">
        <v>140</v>
      </c>
      <c r="AU456" s="177" t="s">
        <v>79</v>
      </c>
      <c r="AV456" s="174" t="s">
        <v>138</v>
      </c>
      <c r="AW456" s="174" t="s">
        <v>31</v>
      </c>
      <c r="AX456" s="174" t="s">
        <v>74</v>
      </c>
      <c r="AY456" s="177" t="s">
        <v>130</v>
      </c>
    </row>
    <row r="457" s="184" customFormat="true" ht="12.8" hidden="false" customHeight="false" outlineLevel="0" collapsed="false">
      <c r="B457" s="185"/>
      <c r="D457" s="176" t="s">
        <v>140</v>
      </c>
      <c r="E457" s="186"/>
      <c r="F457" s="187" t="s">
        <v>172</v>
      </c>
      <c r="H457" s="188" t="n">
        <v>8</v>
      </c>
      <c r="I457" s="189"/>
      <c r="L457" s="185"/>
      <c r="M457" s="190"/>
      <c r="N457" s="191"/>
      <c r="O457" s="191"/>
      <c r="P457" s="191"/>
      <c r="Q457" s="191"/>
      <c r="R457" s="191"/>
      <c r="S457" s="191"/>
      <c r="T457" s="192"/>
      <c r="AT457" s="186" t="s">
        <v>140</v>
      </c>
      <c r="AU457" s="186" t="s">
        <v>79</v>
      </c>
      <c r="AV457" s="184" t="s">
        <v>137</v>
      </c>
      <c r="AW457" s="184" t="s">
        <v>31</v>
      </c>
      <c r="AX457" s="184" t="s">
        <v>79</v>
      </c>
      <c r="AY457" s="186" t="s">
        <v>130</v>
      </c>
    </row>
    <row r="458" s="146" customFormat="true" ht="25.9" hidden="false" customHeight="true" outlineLevel="0" collapsed="false">
      <c r="B458" s="147"/>
      <c r="D458" s="148" t="s">
        <v>73</v>
      </c>
      <c r="E458" s="149" t="s">
        <v>1033</v>
      </c>
      <c r="F458" s="149" t="s">
        <v>1034</v>
      </c>
      <c r="I458" s="150"/>
      <c r="J458" s="151" t="n">
        <f aca="false">BK458</f>
        <v>0</v>
      </c>
      <c r="L458" s="147"/>
      <c r="M458" s="152"/>
      <c r="N458" s="153"/>
      <c r="O458" s="153"/>
      <c r="P458" s="154" t="n">
        <f aca="false">P459+P461</f>
        <v>0</v>
      </c>
      <c r="Q458" s="153"/>
      <c r="R458" s="154" t="n">
        <f aca="false">R459+R461</f>
        <v>0</v>
      </c>
      <c r="S458" s="153"/>
      <c r="T458" s="155" t="n">
        <f aca="false">T459+T461</f>
        <v>0</v>
      </c>
      <c r="AR458" s="148" t="s">
        <v>158</v>
      </c>
      <c r="AT458" s="156" t="s">
        <v>73</v>
      </c>
      <c r="AU458" s="156" t="s">
        <v>74</v>
      </c>
      <c r="AY458" s="148" t="s">
        <v>130</v>
      </c>
      <c r="BK458" s="157" t="n">
        <f aca="false">BK459+BK461</f>
        <v>0</v>
      </c>
    </row>
    <row r="459" s="146" customFormat="true" ht="22.8" hidden="false" customHeight="true" outlineLevel="0" collapsed="false">
      <c r="B459" s="147"/>
      <c r="D459" s="148" t="s">
        <v>73</v>
      </c>
      <c r="E459" s="158" t="s">
        <v>1035</v>
      </c>
      <c r="F459" s="158" t="s">
        <v>1036</v>
      </c>
      <c r="I459" s="150"/>
      <c r="J459" s="159" t="n">
        <f aca="false">BK459</f>
        <v>0</v>
      </c>
      <c r="L459" s="147"/>
      <c r="M459" s="152"/>
      <c r="N459" s="153"/>
      <c r="O459" s="153"/>
      <c r="P459" s="154" t="n">
        <f aca="false">P460</f>
        <v>0</v>
      </c>
      <c r="Q459" s="153"/>
      <c r="R459" s="154" t="n">
        <f aca="false">R460</f>
        <v>0</v>
      </c>
      <c r="S459" s="153"/>
      <c r="T459" s="155" t="n">
        <f aca="false">T460</f>
        <v>0</v>
      </c>
      <c r="AR459" s="148" t="s">
        <v>158</v>
      </c>
      <c r="AT459" s="156" t="s">
        <v>73</v>
      </c>
      <c r="AU459" s="156" t="s">
        <v>79</v>
      </c>
      <c r="AY459" s="148" t="s">
        <v>130</v>
      </c>
      <c r="BK459" s="157" t="n">
        <f aca="false">BK460</f>
        <v>0</v>
      </c>
    </row>
    <row r="460" s="28" customFormat="true" ht="16.5" hidden="false" customHeight="true" outlineLevel="0" collapsed="false">
      <c r="A460" s="23"/>
      <c r="B460" s="160"/>
      <c r="C460" s="161" t="s">
        <v>1037</v>
      </c>
      <c r="D460" s="161" t="s">
        <v>133</v>
      </c>
      <c r="E460" s="162" t="s">
        <v>1038</v>
      </c>
      <c r="F460" s="163" t="s">
        <v>1039</v>
      </c>
      <c r="G460" s="164" t="s">
        <v>154</v>
      </c>
      <c r="H460" s="165" t="n">
        <v>1</v>
      </c>
      <c r="I460" s="166"/>
      <c r="J460" s="167" t="n">
        <f aca="false">ROUND(I460*H460,2)</f>
        <v>0</v>
      </c>
      <c r="K460" s="163" t="s">
        <v>144</v>
      </c>
      <c r="L460" s="24"/>
      <c r="M460" s="168"/>
      <c r="N460" s="169" t="s">
        <v>40</v>
      </c>
      <c r="O460" s="61"/>
      <c r="P460" s="170" t="n">
        <f aca="false">O460*H460</f>
        <v>0</v>
      </c>
      <c r="Q460" s="170" t="n">
        <v>0</v>
      </c>
      <c r="R460" s="170" t="n">
        <f aca="false">Q460*H460</f>
        <v>0</v>
      </c>
      <c r="S460" s="170" t="n">
        <v>0</v>
      </c>
      <c r="T460" s="171" t="n">
        <f aca="false">S460*H460</f>
        <v>0</v>
      </c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R460" s="172" t="s">
        <v>1040</v>
      </c>
      <c r="AT460" s="172" t="s">
        <v>133</v>
      </c>
      <c r="AU460" s="172" t="s">
        <v>138</v>
      </c>
      <c r="AY460" s="4" t="s">
        <v>130</v>
      </c>
      <c r="BE460" s="173" t="n">
        <f aca="false">IF(N460="základní",J460,0)</f>
        <v>0</v>
      </c>
      <c r="BF460" s="173" t="n">
        <f aca="false">IF(N460="snížená",J460,0)</f>
        <v>0</v>
      </c>
      <c r="BG460" s="173" t="n">
        <f aca="false">IF(N460="zákl. přenesená",J460,0)</f>
        <v>0</v>
      </c>
      <c r="BH460" s="173" t="n">
        <f aca="false">IF(N460="sníž. přenesená",J460,0)</f>
        <v>0</v>
      </c>
      <c r="BI460" s="173" t="n">
        <f aca="false">IF(N460="nulová",J460,0)</f>
        <v>0</v>
      </c>
      <c r="BJ460" s="4" t="s">
        <v>138</v>
      </c>
      <c r="BK460" s="173" t="n">
        <f aca="false">ROUND(I460*H460,2)</f>
        <v>0</v>
      </c>
      <c r="BL460" s="4" t="s">
        <v>1040</v>
      </c>
      <c r="BM460" s="172" t="s">
        <v>1041</v>
      </c>
    </row>
    <row r="461" s="146" customFormat="true" ht="22.8" hidden="false" customHeight="true" outlineLevel="0" collapsed="false">
      <c r="B461" s="147"/>
      <c r="D461" s="148" t="s">
        <v>73</v>
      </c>
      <c r="E461" s="158" t="s">
        <v>1042</v>
      </c>
      <c r="F461" s="158" t="s">
        <v>1043</v>
      </c>
      <c r="I461" s="150"/>
      <c r="J461" s="159" t="n">
        <f aca="false">BK461</f>
        <v>0</v>
      </c>
      <c r="L461" s="147"/>
      <c r="M461" s="152"/>
      <c r="N461" s="153"/>
      <c r="O461" s="153"/>
      <c r="P461" s="154" t="n">
        <f aca="false">P462</f>
        <v>0</v>
      </c>
      <c r="Q461" s="153"/>
      <c r="R461" s="154" t="n">
        <f aca="false">R462</f>
        <v>0</v>
      </c>
      <c r="S461" s="153"/>
      <c r="T461" s="155" t="n">
        <f aca="false">T462</f>
        <v>0</v>
      </c>
      <c r="AR461" s="148" t="s">
        <v>158</v>
      </c>
      <c r="AT461" s="156" t="s">
        <v>73</v>
      </c>
      <c r="AU461" s="156" t="s">
        <v>79</v>
      </c>
      <c r="AY461" s="148" t="s">
        <v>130</v>
      </c>
      <c r="BK461" s="157" t="n">
        <f aca="false">BK462</f>
        <v>0</v>
      </c>
    </row>
    <row r="462" s="28" customFormat="true" ht="16.5" hidden="false" customHeight="true" outlineLevel="0" collapsed="false">
      <c r="A462" s="23"/>
      <c r="B462" s="160"/>
      <c r="C462" s="161" t="s">
        <v>1044</v>
      </c>
      <c r="D462" s="161" t="s">
        <v>133</v>
      </c>
      <c r="E462" s="162" t="s">
        <v>1045</v>
      </c>
      <c r="F462" s="163" t="s">
        <v>1046</v>
      </c>
      <c r="G462" s="164" t="s">
        <v>154</v>
      </c>
      <c r="H462" s="165" t="n">
        <v>1</v>
      </c>
      <c r="I462" s="166"/>
      <c r="J462" s="167" t="n">
        <f aca="false">ROUND(I462*H462,2)</f>
        <v>0</v>
      </c>
      <c r="K462" s="163" t="s">
        <v>144</v>
      </c>
      <c r="L462" s="24"/>
      <c r="M462" s="204"/>
      <c r="N462" s="205" t="s">
        <v>40</v>
      </c>
      <c r="O462" s="206"/>
      <c r="P462" s="207" t="n">
        <f aca="false">O462*H462</f>
        <v>0</v>
      </c>
      <c r="Q462" s="207" t="n">
        <v>0</v>
      </c>
      <c r="R462" s="207" t="n">
        <f aca="false">Q462*H462</f>
        <v>0</v>
      </c>
      <c r="S462" s="207" t="n">
        <v>0</v>
      </c>
      <c r="T462" s="208" t="n">
        <f aca="false">S462*H462</f>
        <v>0</v>
      </c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R462" s="172" t="s">
        <v>1040</v>
      </c>
      <c r="AT462" s="172" t="s">
        <v>133</v>
      </c>
      <c r="AU462" s="172" t="s">
        <v>138</v>
      </c>
      <c r="AY462" s="4" t="s">
        <v>130</v>
      </c>
      <c r="BE462" s="173" t="n">
        <f aca="false">IF(N462="základní",J462,0)</f>
        <v>0</v>
      </c>
      <c r="BF462" s="173" t="n">
        <f aca="false">IF(N462="snížená",J462,0)</f>
        <v>0</v>
      </c>
      <c r="BG462" s="173" t="n">
        <f aca="false">IF(N462="zákl. přenesená",J462,0)</f>
        <v>0</v>
      </c>
      <c r="BH462" s="173" t="n">
        <f aca="false">IF(N462="sníž. přenesená",J462,0)</f>
        <v>0</v>
      </c>
      <c r="BI462" s="173" t="n">
        <f aca="false">IF(N462="nulová",J462,0)</f>
        <v>0</v>
      </c>
      <c r="BJ462" s="4" t="s">
        <v>138</v>
      </c>
      <c r="BK462" s="173" t="n">
        <f aca="false">ROUND(I462*H462,2)</f>
        <v>0</v>
      </c>
      <c r="BL462" s="4" t="s">
        <v>1040</v>
      </c>
      <c r="BM462" s="172" t="s">
        <v>1047</v>
      </c>
    </row>
    <row r="463" s="28" customFormat="true" ht="6.95" hidden="false" customHeight="true" outlineLevel="0" collapsed="false">
      <c r="A463" s="23"/>
      <c r="B463" s="45"/>
      <c r="C463" s="46"/>
      <c r="D463" s="46"/>
      <c r="E463" s="46"/>
      <c r="F463" s="46"/>
      <c r="G463" s="46"/>
      <c r="H463" s="46"/>
      <c r="I463" s="46"/>
      <c r="J463" s="46"/>
      <c r="K463" s="46"/>
      <c r="L463" s="24"/>
      <c r="M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</row>
  </sheetData>
  <autoFilter ref="C138:K462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2025-10-26T18:08:13Z</dcterms:created>
  <dc:creator>DESKTOP-VKVVR07\Eva</dc:creator>
  <dc:description/>
  <dc:language>cs-CZ</dc:language>
  <cp:lastModifiedBy/>
  <dcterms:modified xsi:type="dcterms:W3CDTF">2025-11-01T19:53:46Z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